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BuÇalışmaKitabı" defaultThemeVersion="124226"/>
  <bookViews>
    <workbookView xWindow="-105" yWindow="-105" windowWidth="23250" windowHeight="12450" activeTab="1"/>
  </bookViews>
  <sheets>
    <sheet name="YAPILACAKLAR" sheetId="2" r:id="rId1"/>
    <sheet name="KLASİK SINAV" sheetId="1" r:id="rId2"/>
  </sheets>
  <definedNames>
    <definedName name="_xlnm.Print_Area" localSheetId="1">'KLASİK SINAV'!$A$1:$O$69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A30" i="1" l="1"/>
  <c r="A31" i="1" s="1"/>
  <c r="A32" i="1" s="1"/>
  <c r="A33" i="1" l="1"/>
  <c r="A34" i="1" s="1"/>
  <c r="A35" i="1" s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P67" i="1" s="1"/>
  <c r="O68" i="1"/>
  <c r="O69" i="1"/>
  <c r="L7" i="1"/>
  <c r="A36" i="1" l="1"/>
  <c r="M22" i="1"/>
  <c r="A37" i="1" l="1"/>
  <c r="F22" i="1"/>
  <c r="G22" i="1"/>
  <c r="H22" i="1"/>
  <c r="I22" i="1"/>
  <c r="J22" i="1"/>
  <c r="K22" i="1"/>
  <c r="L22" i="1"/>
  <c r="N22" i="1"/>
  <c r="E22" i="1"/>
  <c r="A38" i="1" l="1"/>
  <c r="M23" i="1"/>
  <c r="A39" i="1" l="1"/>
  <c r="A40" i="1" s="1"/>
  <c r="A41" i="1" s="1"/>
  <c r="M24" i="1"/>
  <c r="M25" i="1"/>
  <c r="M26" i="1" s="1"/>
  <c r="J23" i="1"/>
  <c r="L23" i="1"/>
  <c r="K23" i="1"/>
  <c r="N23" i="1"/>
  <c r="F25" i="1"/>
  <c r="F26" i="1" s="1"/>
  <c r="I25" i="1"/>
  <c r="I26" i="1" s="1"/>
  <c r="L25" i="1"/>
  <c r="L26" i="1" s="1"/>
  <c r="N25" i="1"/>
  <c r="N26" i="1" s="1"/>
  <c r="J25" i="1"/>
  <c r="J26" i="1" s="1"/>
  <c r="F24" i="1"/>
  <c r="K24" i="1"/>
  <c r="G25" i="1"/>
  <c r="G26" i="1" s="1"/>
  <c r="H25" i="1"/>
  <c r="H26" i="1" s="1"/>
  <c r="K25" i="1"/>
  <c r="K26" i="1" s="1"/>
  <c r="G24" i="1"/>
  <c r="H24" i="1"/>
  <c r="L24" i="1"/>
  <c r="E25" i="1"/>
  <c r="E26" i="1" s="1"/>
  <c r="A17" i="1" s="1"/>
  <c r="J24" i="1"/>
  <c r="N24" i="1"/>
  <c r="E24" i="1"/>
  <c r="I24" i="1"/>
  <c r="G23" i="1"/>
  <c r="H23" i="1"/>
  <c r="F23" i="1"/>
  <c r="I23" i="1"/>
  <c r="E23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8" i="1"/>
  <c r="P69" i="1"/>
  <c r="P29" i="1"/>
  <c r="A42" i="1" l="1"/>
  <c r="O10" i="1"/>
  <c r="O7" i="1"/>
  <c r="O8" i="1"/>
  <c r="O9" i="1"/>
  <c r="P47" i="1"/>
  <c r="G12" i="1" s="1"/>
  <c r="A43" i="1" l="1"/>
  <c r="N11" i="1"/>
  <c r="N12" i="1" s="1"/>
  <c r="G10" i="1"/>
  <c r="G11" i="1"/>
  <c r="G8" i="1"/>
  <c r="G9" i="1"/>
  <c r="L8" i="1"/>
  <c r="L10" i="1" s="1"/>
  <c r="L9" i="1"/>
  <c r="O21" i="1"/>
  <c r="A44" i="1" l="1"/>
  <c r="A15" i="1"/>
  <c r="O22" i="1"/>
  <c r="O23" i="1"/>
  <c r="O25" i="1"/>
  <c r="O24" i="1"/>
  <c r="A45" i="1" l="1"/>
  <c r="A46" i="1" l="1"/>
  <c r="A47" i="1" l="1"/>
  <c r="A48" i="1" s="1"/>
  <c r="A49" i="1" s="1"/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l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<sst xmlns="http://schemas.openxmlformats.org/spreadsheetml/2006/main" count="106" uniqueCount="73">
  <si>
    <t>OKUL ADI:</t>
  </si>
  <si>
    <t>ÖĞRETİM YILI:</t>
  </si>
  <si>
    <t>SINIF:</t>
  </si>
  <si>
    <t>DERS:</t>
  </si>
  <si>
    <t>ÖĞRETMEN ADI:</t>
  </si>
  <si>
    <t>DÖNEM:</t>
  </si>
  <si>
    <t>SINAV NO:</t>
  </si>
  <si>
    <t>SORULAR</t>
  </si>
  <si>
    <t>KONU VE KAZANIMLAR</t>
  </si>
  <si>
    <t>PUAN DEĞERLERİ</t>
  </si>
  <si>
    <t>PUAN DAĞILIMI</t>
  </si>
  <si>
    <t>50 - 59 ARASI</t>
  </si>
  <si>
    <t>60 - 69 ARASI</t>
  </si>
  <si>
    <t>70 - 84 ARASI</t>
  </si>
  <si>
    <t>0 - 49 ARASI</t>
  </si>
  <si>
    <t>85 - 100 ARASI</t>
  </si>
  <si>
    <t>BAŞARILI :</t>
  </si>
  <si>
    <t>BAŞARISIZ :</t>
  </si>
  <si>
    <t>ÖĞRENCİ SAYISI :</t>
  </si>
  <si>
    <t>BAŞARI ORANI :</t>
  </si>
  <si>
    <t>ARİTMETİK ORTALAMA :</t>
  </si>
  <si>
    <t>MEDYAN (ORTANCA) :</t>
  </si>
  <si>
    <t>RANJ (DİZİ GENİŞLİĞİ) :</t>
  </si>
  <si>
    <t>STANDART SAPMA :</t>
  </si>
  <si>
    <t>SINAVIN ZORLUK DERECESİ :</t>
  </si>
  <si>
    <t>ÇARPIKLIK DEĞERİ :</t>
  </si>
  <si>
    <t>AÇIKLAMA :</t>
  </si>
  <si>
    <t>SORUYA CEVAP VEREN ÖĞRENCİ SAYISI:</t>
  </si>
  <si>
    <t>SORUNUN CEVAPLANMA YÜZDESİ:</t>
  </si>
  <si>
    <t>SORUDAN ALINAN ORT. PUAN:</t>
  </si>
  <si>
    <t>SORUYA CEVAP VERMEYEN ÖĞRENCİ SAYISI:</t>
  </si>
  <si>
    <t>SIRA</t>
  </si>
  <si>
    <t>NO</t>
  </si>
  <si>
    <t>AD SOYAD</t>
  </si>
  <si>
    <t>PUANI</t>
  </si>
  <si>
    <t>ÖĞRENCİLERİN SORULARA VERDİĞİ CEVAPLARIN PUAN DEĞERLERİ</t>
  </si>
  <si>
    <t>TOPLAM / ORTALAMA</t>
  </si>
  <si>
    <t>KONU ANALİZİ</t>
  </si>
  <si>
    <t>B.K.</t>
  </si>
  <si>
    <t>SINAV
DURUMU</t>
  </si>
  <si>
    <t>KAZANIM 1</t>
  </si>
  <si>
    <t>KAZANIM 2</t>
  </si>
  <si>
    <t>KAZANIM 3</t>
  </si>
  <si>
    <t>KAZANIM 4</t>
  </si>
  <si>
    <t>KAZANIM 5</t>
  </si>
  <si>
    <t>KAZANIM 6</t>
  </si>
  <si>
    <t>KAZANIM 7</t>
  </si>
  <si>
    <t>KAZANIM 8</t>
  </si>
  <si>
    <t>KAZANIM 9</t>
  </si>
  <si>
    <t>KAZANIM 10</t>
  </si>
  <si>
    <t>G</t>
  </si>
  <si>
    <t>OKUL ADI</t>
  </si>
  <si>
    <t>ÖĞRETİM YILI</t>
  </si>
  <si>
    <t xml:space="preserve">DÖNEM </t>
  </si>
  <si>
    <t>SINIF</t>
  </si>
  <si>
    <t>DERS ADI</t>
  </si>
  <si>
    <t>ÖĞRETMEN</t>
  </si>
  <si>
    <t>SINAV NO</t>
  </si>
  <si>
    <t>ÖĞRENCİ BİLGİLERİ</t>
  </si>
  <si>
    <t>ÖĞRENCİ NO</t>
  </si>
  <si>
    <t>ÖĞRENCİ ADI SOYADI</t>
  </si>
  <si>
    <t>OKUL BİLGİSİ</t>
  </si>
  <si>
    <t>SINAV BİLGİSİ</t>
  </si>
  <si>
    <t>SORU KAZANIMLARI</t>
  </si>
  <si>
    <t>SORU PUANLARI</t>
  </si>
  <si>
    <t>SINAV DURUMU</t>
  </si>
  <si>
    <t>GİRMEDİ</t>
  </si>
  <si>
    <t>K</t>
  </si>
  <si>
    <t>KOPYA</t>
  </si>
  <si>
    <t>BOŞ</t>
  </si>
  <si>
    <t>ÖĞRENCİ SINAVA GİRDİ</t>
  </si>
  <si>
    <t>NOT: SINAV DURUMUNA "G" VEYA "K" YAZILAN ÖĞRENCİNİN CEVAPLARIN PUAN DEĞERLERİ BOŞ OLMALIDIR.
HER SINAV İÇİN AYRI EXCEL DOSYASI OLUŞTURULMALIDIR.</t>
  </si>
  <si>
    <t>BÜYÜKÇEKMECE HAYRİYE DURUK MESLEKİ VE TEKNİK ANADOLU LİSESİ SINAV ANALİZİ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</si>
</sst>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6"/>
      <color theme="1"/>
      <name val="Arial Black"/>
      <family val="2"/>
      <charset val="162"/>
    </font>
    <font>
      <b/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38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2" fillId="6" borderId="17" xfId="0" applyFont="1" applyFill="1" applyBorder="1" applyAlignment="1" applyProtection="1">
      <alignment horizontal="center" vertical="center"/>
      <protection hidden="1"/>
    </xf>
    <xf numFmtId="0" fontId="8" fillId="7" borderId="19" xfId="0" applyFont="1" applyFill="1" applyBorder="1" applyAlignment="1" applyProtection="1">
      <alignment horizontal="center" vertical="center"/>
      <protection hidden="1"/>
    </xf>
    <xf numFmtId="0" fontId="2" fillId="8" borderId="16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shrinkToFit="1"/>
      <protection hidden="1"/>
    </xf>
    <xf numFmtId="0" fontId="6" fillId="0" borderId="32" xfId="0" applyFont="1" applyBorder="1" applyAlignment="1" applyProtection="1">
      <alignment horizontal="center" vertical="center" shrinkToFit="1"/>
      <protection hidden="1"/>
    </xf>
    <xf numFmtId="0" fontId="6" fillId="0" borderId="33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left"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left" vertical="center" shrinkToFit="1"/>
      <protection hidden="1"/>
    </xf>
    <xf numFmtId="2" fontId="4" fillId="0" borderId="9" xfId="0" applyNumberFormat="1" applyFont="1" applyBorder="1" applyAlignment="1" applyProtection="1">
      <alignment horizontal="left" vertical="center" shrinkToFit="1"/>
      <protection hidden="1"/>
    </xf>
    <xf numFmtId="0" fontId="6" fillId="8" borderId="16" xfId="0" applyFont="1" applyFill="1" applyBorder="1" applyAlignment="1" applyProtection="1">
      <alignment horizontal="center" vertical="center" textRotation="90"/>
      <protection locked="0"/>
    </xf>
    <xf numFmtId="0" fontId="6" fillId="3" borderId="16" xfId="0" applyFont="1" applyFill="1" applyBorder="1" applyAlignment="1" applyProtection="1">
      <alignment horizontal="center" vertical="center" shrinkToFit="1"/>
      <protection hidden="1"/>
    </xf>
    <xf numFmtId="164" fontId="6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6" fillId="4" borderId="16" xfId="0" applyFont="1" applyFill="1" applyBorder="1" applyAlignment="1" applyProtection="1">
      <alignment horizontal="center" vertical="center" shrinkToFit="1"/>
      <protection hidden="1"/>
    </xf>
    <xf numFmtId="164" fontId="6" fillId="4" borderId="19" xfId="0" applyNumberFormat="1" applyFont="1" applyFill="1" applyBorder="1" applyAlignment="1" applyProtection="1">
      <alignment horizontal="center" vertical="center" shrinkToFit="1"/>
      <protection hidden="1"/>
    </xf>
    <xf numFmtId="164" fontId="6" fillId="3" borderId="16" xfId="0" applyNumberFormat="1" applyFont="1" applyFill="1" applyBorder="1" applyAlignment="1" applyProtection="1">
      <alignment horizontal="center" vertical="center" shrinkToFit="1"/>
      <protection hidden="1"/>
    </xf>
    <xf numFmtId="164" fontId="6" fillId="4" borderId="16" xfId="0" applyNumberFormat="1" applyFont="1" applyFill="1" applyBorder="1" applyAlignment="1" applyProtection="1">
      <alignment horizontal="center" vertical="center" shrinkToFit="1"/>
      <protection hidden="1"/>
    </xf>
    <xf numFmtId="164" fontId="6" fillId="3" borderId="20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64" fontId="6" fillId="3" borderId="21" xfId="0" applyNumberFormat="1" applyFont="1" applyFill="1" applyBorder="1" applyAlignment="1" applyProtection="1">
      <alignment horizontal="center" vertical="center" shrinkToFit="1"/>
      <protection hidden="1"/>
    </xf>
    <xf numFmtId="0" fontId="6" fillId="8" borderId="0" xfId="0" applyFont="1" applyFill="1" applyBorder="1" applyAlignment="1" applyProtection="1">
      <alignment horizontal="center" vertical="center" shrinkToFit="1"/>
      <protection hidden="1"/>
    </xf>
    <xf numFmtId="0" fontId="6" fillId="8" borderId="0" xfId="0" applyFont="1" applyFill="1" applyBorder="1" applyAlignment="1" applyProtection="1">
      <alignment horizontal="center" vertical="center" shrinkToFit="1"/>
      <protection locked="0"/>
    </xf>
    <xf numFmtId="0" fontId="6" fillId="8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4" fillId="0" borderId="11" xfId="0" applyNumberFormat="1" applyFont="1" applyBorder="1" applyAlignment="1" applyProtection="1">
      <alignment horizontal="left" vertical="center" shrinkToFit="1"/>
      <protection hidden="1"/>
    </xf>
    <xf numFmtId="0" fontId="4" fillId="0" borderId="13" xfId="0" applyFont="1" applyBorder="1" applyAlignment="1" applyProtection="1">
      <alignment horizontal="left" vertical="center" shrinkToFit="1"/>
      <protection hidden="1"/>
    </xf>
    <xf numFmtId="164" fontId="4" fillId="0" borderId="15" xfId="0" applyNumberFormat="1" applyFont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 wrapText="1" shrinkToFit="1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6" fillId="0" borderId="32" xfId="0" applyFont="1" applyBorder="1" applyAlignment="1" applyProtection="1">
      <alignment horizontal="left" vertical="center" shrinkToFit="1"/>
      <protection hidden="1"/>
    </xf>
    <xf numFmtId="0" fontId="6" fillId="8" borderId="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34" xfId="0" applyFont="1" applyBorder="1" applyAlignment="1" applyProtection="1">
      <alignment vertical="top" wrapText="1" shrinkToFi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9" borderId="35" xfId="0" applyFill="1" applyBorder="1" applyAlignment="1">
      <alignment horizontal="center"/>
    </xf>
    <xf numFmtId="0" fontId="0" fillId="9" borderId="41" xfId="0" applyFill="1" applyBorder="1" applyAlignment="1">
      <alignment horizontal="left"/>
    </xf>
    <xf numFmtId="0" fontId="0" fillId="9" borderId="41" xfId="0" applyFill="1" applyBorder="1"/>
    <xf numFmtId="0" fontId="0" fillId="9" borderId="36" xfId="0" applyFill="1" applyBorder="1"/>
    <xf numFmtId="0" fontId="0" fillId="9" borderId="37" xfId="0" applyFill="1" applyBorder="1" applyAlignment="1">
      <alignment horizontal="center"/>
    </xf>
    <xf numFmtId="0" fontId="0" fillId="9" borderId="0" xfId="0" applyFill="1" applyBorder="1" applyAlignment="1">
      <alignment horizontal="left"/>
    </xf>
    <xf numFmtId="0" fontId="0" fillId="9" borderId="0" xfId="0" applyFill="1" applyBorder="1"/>
    <xf numFmtId="0" fontId="0" fillId="9" borderId="38" xfId="0" applyFill="1" applyBorder="1"/>
    <xf numFmtId="0" fontId="0" fillId="9" borderId="39" xfId="0" applyFill="1" applyBorder="1" applyAlignment="1">
      <alignment horizontal="center"/>
    </xf>
    <xf numFmtId="0" fontId="0" fillId="9" borderId="34" xfId="0" applyFill="1" applyBorder="1" applyAlignment="1">
      <alignment horizontal="left"/>
    </xf>
    <xf numFmtId="0" fontId="0" fillId="9" borderId="34" xfId="0" applyFill="1" applyBorder="1"/>
    <xf numFmtId="0" fontId="0" fillId="9" borderId="40" xfId="0" applyFill="1" applyBorder="1"/>
    <xf numFmtId="0" fontId="0" fillId="10" borderId="37" xfId="0" applyFill="1" applyBorder="1" applyAlignment="1">
      <alignment horizontal="center"/>
    </xf>
    <xf numFmtId="0" fontId="0" fillId="10" borderId="0" xfId="0" applyFill="1" applyBorder="1" applyAlignment="1">
      <alignment horizontal="left"/>
    </xf>
    <xf numFmtId="0" fontId="0" fillId="10" borderId="0" xfId="0" applyFill="1" applyBorder="1"/>
    <xf numFmtId="0" fontId="0" fillId="10" borderId="38" xfId="0" applyFill="1" applyBorder="1"/>
    <xf numFmtId="0" fontId="0" fillId="10" borderId="39" xfId="0" applyFill="1" applyBorder="1" applyAlignment="1">
      <alignment horizontal="center"/>
    </xf>
    <xf numFmtId="0" fontId="0" fillId="10" borderId="34" xfId="0" applyFill="1" applyBorder="1" applyAlignment="1">
      <alignment horizontal="left"/>
    </xf>
    <xf numFmtId="0" fontId="0" fillId="10" borderId="34" xfId="0" applyFill="1" applyBorder="1"/>
    <xf numFmtId="0" fontId="0" fillId="10" borderId="40" xfId="0" applyFill="1" applyBorder="1"/>
    <xf numFmtId="0" fontId="0" fillId="2" borderId="37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38" xfId="0" applyFill="1" applyBorder="1"/>
    <xf numFmtId="0" fontId="0" fillId="2" borderId="39" xfId="0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34" xfId="0" applyFill="1" applyBorder="1"/>
    <xf numFmtId="0" fontId="0" fillId="2" borderId="40" xfId="0" applyFill="1" applyBorder="1"/>
    <xf numFmtId="0" fontId="0" fillId="11" borderId="42" xfId="0" applyFill="1" applyBorder="1" applyAlignment="1">
      <alignment horizontal="center"/>
    </xf>
    <xf numFmtId="0" fontId="0" fillId="11" borderId="43" xfId="0" applyFill="1" applyBorder="1" applyAlignment="1">
      <alignment horizontal="left"/>
    </xf>
    <xf numFmtId="0" fontId="0" fillId="11" borderId="43" xfId="0" applyFill="1" applyBorder="1"/>
    <xf numFmtId="0" fontId="0" fillId="11" borderId="44" xfId="0" applyFill="1" applyBorder="1"/>
    <xf numFmtId="0" fontId="9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center" vertical="center" shrinkToFit="1"/>
      <protection hidden="1"/>
    </xf>
    <xf numFmtId="0" fontId="6" fillId="3" borderId="25" xfId="0" applyFont="1" applyFill="1" applyBorder="1" applyAlignment="1" applyProtection="1">
      <alignment vertical="center" shrinkToFit="1"/>
      <protection hidden="1"/>
    </xf>
    <xf numFmtId="0" fontId="6" fillId="3" borderId="26" xfId="0" applyFont="1" applyFill="1" applyBorder="1" applyAlignment="1" applyProtection="1">
      <alignment vertical="center" shrinkToFit="1"/>
      <protection hidden="1"/>
    </xf>
    <xf numFmtId="0" fontId="6" fillId="3" borderId="27" xfId="0" applyFont="1" applyFill="1" applyBorder="1" applyAlignment="1" applyProtection="1">
      <alignment vertical="center" shrinkToFit="1"/>
      <protection hidden="1"/>
    </xf>
    <xf numFmtId="0" fontId="6" fillId="4" borderId="25" xfId="0" applyFont="1" applyFill="1" applyBorder="1" applyAlignment="1" applyProtection="1">
      <alignment vertical="center" shrinkToFit="1"/>
      <protection hidden="1"/>
    </xf>
    <xf numFmtId="0" fontId="6" fillId="4" borderId="26" xfId="0" applyFont="1" applyFill="1" applyBorder="1" applyAlignment="1" applyProtection="1">
      <alignment vertical="center" shrinkToFit="1"/>
      <protection hidden="1"/>
    </xf>
    <xf numFmtId="0" fontId="6" fillId="4" borderId="27" xfId="0" applyFont="1" applyFill="1" applyBorder="1" applyAlignment="1" applyProtection="1">
      <alignment vertical="center" shrinkToFit="1"/>
      <protection hidden="1"/>
    </xf>
    <xf numFmtId="0" fontId="2" fillId="3" borderId="28" xfId="0" applyFont="1" applyFill="1" applyBorder="1" applyAlignment="1" applyProtection="1">
      <alignment vertical="center" shrinkToFit="1"/>
      <protection hidden="1"/>
    </xf>
    <xf numFmtId="0" fontId="2" fillId="3" borderId="29" xfId="0" applyFont="1" applyFill="1" applyBorder="1" applyAlignment="1" applyProtection="1">
      <alignment vertical="center" shrinkToFit="1"/>
      <protection hidden="1"/>
    </xf>
    <xf numFmtId="0" fontId="2" fillId="3" borderId="30" xfId="0" applyFont="1" applyFill="1" applyBorder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6" borderId="18" xfId="0" applyFont="1" applyFill="1" applyBorder="1" applyAlignment="1" applyProtection="1">
      <alignment horizontal="center" vertical="center" textRotation="90"/>
      <protection hidden="1"/>
    </xf>
    <xf numFmtId="0" fontId="5" fillId="6" borderId="19" xfId="0" applyFont="1" applyFill="1" applyBorder="1" applyAlignment="1" applyProtection="1">
      <alignment horizontal="center" vertical="center" textRotation="90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right" vertical="center" shrinkToFit="1"/>
      <protection hidden="1"/>
    </xf>
    <xf numFmtId="0" fontId="4" fillId="0" borderId="8" xfId="0" applyFont="1" applyBorder="1" applyAlignment="1" applyProtection="1">
      <alignment horizontal="right" vertical="center" shrinkToFit="1"/>
      <protection hidden="1"/>
    </xf>
    <xf numFmtId="0" fontId="4" fillId="0" borderId="10" xfId="0" applyFont="1" applyBorder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right" vertical="center" shrinkToFit="1"/>
      <protection hidden="1"/>
    </xf>
    <xf numFmtId="0" fontId="5" fillId="2" borderId="2" xfId="0" applyFont="1" applyFill="1" applyBorder="1" applyAlignment="1" applyProtection="1">
      <alignment horizontal="right" vertical="center" shrinkToFit="1"/>
      <protection hidden="1"/>
    </xf>
    <xf numFmtId="0" fontId="5" fillId="2" borderId="4" xfId="0" applyFont="1" applyFill="1" applyBorder="1" applyAlignment="1" applyProtection="1">
      <alignment horizontal="right" vertical="center" shrinkToFit="1"/>
      <protection hidden="1"/>
    </xf>
    <xf numFmtId="0" fontId="5" fillId="2" borderId="5" xfId="0" applyFont="1" applyFill="1" applyBorder="1" applyAlignment="1" applyProtection="1">
      <alignment horizontal="right" vertical="center" shrinkToFit="1"/>
      <protection hidden="1"/>
    </xf>
    <xf numFmtId="2" fontId="5" fillId="2" borderId="2" xfId="0" applyNumberFormat="1" applyFont="1" applyFill="1" applyBorder="1" applyAlignment="1" applyProtection="1">
      <alignment horizontal="left" vertical="center" shrinkToFit="1"/>
      <protection hidden="1"/>
    </xf>
    <xf numFmtId="2" fontId="5" fillId="2" borderId="3" xfId="0" applyNumberFormat="1" applyFont="1" applyFill="1" applyBorder="1" applyAlignment="1" applyProtection="1">
      <alignment horizontal="left" vertical="center" shrinkToFi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left" vertical="center"/>
      <protection hidden="1"/>
    </xf>
    <xf numFmtId="0" fontId="3" fillId="0" borderId="20" xfId="0" applyFont="1" applyFill="1" applyBorder="1" applyAlignment="1" applyProtection="1">
      <alignment horizontal="left" vertical="center"/>
      <protection hidden="1"/>
    </xf>
    <xf numFmtId="0" fontId="3" fillId="8" borderId="20" xfId="0" applyFont="1" applyFill="1" applyBorder="1" applyAlignment="1" applyProtection="1">
      <alignment horizontal="left" vertical="center"/>
      <protection locked="0"/>
    </xf>
    <xf numFmtId="0" fontId="3" fillId="8" borderId="21" xfId="0" applyFont="1" applyFill="1" applyBorder="1" applyAlignment="1" applyProtection="1">
      <alignment horizontal="left" vertical="center"/>
      <protection locked="0"/>
    </xf>
    <xf numFmtId="0" fontId="3" fillId="8" borderId="16" xfId="0" applyFont="1" applyFill="1" applyBorder="1" applyAlignment="1" applyProtection="1">
      <alignment horizontal="left" vertical="center"/>
      <protection locked="0"/>
    </xf>
    <xf numFmtId="0" fontId="3" fillId="8" borderId="19" xfId="0" applyFont="1" applyFill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hidden="1"/>
    </xf>
    <xf numFmtId="0" fontId="3" fillId="0" borderId="23" xfId="0" applyFont="1" applyBorder="1" applyAlignment="1" applyProtection="1">
      <alignment horizontal="left" vertical="center"/>
      <protection hidden="1"/>
    </xf>
    <xf numFmtId="0" fontId="3" fillId="0" borderId="24" xfId="0" applyFont="1" applyBorder="1" applyAlignment="1" applyProtection="1">
      <alignment horizontal="left" vertical="center"/>
      <protection hidden="1"/>
    </xf>
    <xf numFmtId="0" fontId="3" fillId="0" borderId="25" xfId="0" applyFont="1" applyBorder="1" applyAlignment="1" applyProtection="1">
      <alignment horizontal="left" vertical="center"/>
      <protection hidden="1"/>
    </xf>
    <xf numFmtId="0" fontId="3" fillId="0" borderId="26" xfId="0" applyFont="1" applyBorder="1" applyAlignment="1" applyProtection="1">
      <alignment horizontal="left" vertical="center"/>
      <protection hidden="1"/>
    </xf>
    <xf numFmtId="0" fontId="3" fillId="0" borderId="27" xfId="0" applyFont="1" applyBorder="1" applyAlignment="1" applyProtection="1">
      <alignment horizontal="left" vertical="center"/>
      <protection hidden="1"/>
    </xf>
    <xf numFmtId="0" fontId="3" fillId="0" borderId="28" xfId="0" applyFont="1" applyBorder="1" applyAlignment="1" applyProtection="1">
      <alignment horizontal="left" vertical="center"/>
      <protection hidden="1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30" xfId="0" applyFont="1" applyBorder="1" applyAlignment="1" applyProtection="1">
      <alignment horizontal="left" vertical="center"/>
      <protection hidden="1"/>
    </xf>
    <xf numFmtId="0" fontId="3" fillId="8" borderId="17" xfId="0" applyFont="1" applyFill="1" applyBorder="1" applyAlignment="1" applyProtection="1">
      <alignment horizontal="left" vertical="center"/>
      <protection locked="0"/>
    </xf>
    <xf numFmtId="0" fontId="3" fillId="8" borderId="18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left" vertical="center" wrapText="1" shrinkToFit="1"/>
      <protection hidden="1"/>
    </xf>
    <xf numFmtId="0" fontId="4" fillId="0" borderId="0" xfId="0" applyFont="1" applyAlignment="1" applyProtection="1">
      <alignment horizontal="left" vertical="top" wrapText="1" shrinkToFit="1"/>
      <protection hidden="1"/>
    </xf>
    <xf numFmtId="0" fontId="2" fillId="6" borderId="22" xfId="0" applyFont="1" applyFill="1" applyBorder="1" applyAlignment="1" applyProtection="1">
      <alignment horizontal="left" vertical="top"/>
      <protection hidden="1"/>
    </xf>
    <xf numFmtId="0" fontId="2" fillId="6" borderId="23" xfId="0" applyFont="1" applyFill="1" applyBorder="1" applyAlignment="1" applyProtection="1">
      <alignment horizontal="left" vertical="top"/>
      <protection hidden="1"/>
    </xf>
    <xf numFmtId="0" fontId="2" fillId="6" borderId="24" xfId="0" applyFont="1" applyFill="1" applyBorder="1" applyAlignment="1" applyProtection="1">
      <alignment horizontal="left" vertical="top"/>
      <protection hidden="1"/>
    </xf>
    <xf numFmtId="0" fontId="4" fillId="0" borderId="12" xfId="0" applyFont="1" applyBorder="1" applyAlignment="1" applyProtection="1">
      <alignment horizontal="right" vertical="center"/>
      <protection hidden="1"/>
    </xf>
    <xf numFmtId="0" fontId="4" fillId="0" borderId="8" xfId="0" applyFont="1" applyBorder="1" applyAlignment="1" applyProtection="1">
      <alignment horizontal="right" vertical="center"/>
      <protection hidden="1"/>
    </xf>
    <xf numFmtId="0" fontId="5" fillId="2" borderId="5" xfId="0" applyFont="1" applyFill="1" applyBorder="1" applyAlignment="1" applyProtection="1">
      <alignment horizontal="left" vertical="center" shrinkToFit="1"/>
      <protection hidden="1"/>
    </xf>
    <xf numFmtId="0" fontId="5" fillId="2" borderId="6" xfId="0" applyFont="1" applyFill="1" applyBorder="1" applyAlignment="1" applyProtection="1">
      <alignment horizontal="left" vertical="center" shrinkToFit="1"/>
      <protection hidden="1"/>
    </xf>
    <xf numFmtId="0" fontId="4" fillId="0" borderId="14" xfId="0" applyFont="1" applyBorder="1" applyAlignment="1" applyProtection="1">
      <alignment horizontal="right" vertical="center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0" fontId="2" fillId="6" borderId="25" xfId="0" applyFont="1" applyFill="1" applyBorder="1" applyAlignment="1" applyProtection="1">
      <alignment vertical="center" wrapText="1"/>
      <protection hidden="1"/>
    </xf>
    <xf numFmtId="0" fontId="2" fillId="6" borderId="26" xfId="0" applyFont="1" applyFill="1" applyBorder="1" applyAlignment="1" applyProtection="1">
      <alignment vertical="center" wrapText="1"/>
      <protection hidden="1"/>
    </xf>
    <xf numFmtId="0" fontId="2" fillId="6" borderId="27" xfId="0" applyFont="1" applyFill="1" applyBorder="1" applyAlignment="1" applyProtection="1">
      <alignment vertical="center" wrapText="1"/>
      <protection hidden="1"/>
    </xf>
    <xf numFmtId="0" fontId="2" fillId="5" borderId="25" xfId="0" applyFont="1" applyFill="1" applyBorder="1" applyAlignment="1" applyProtection="1">
      <alignment vertical="center"/>
      <protection hidden="1"/>
    </xf>
    <xf numFmtId="0" fontId="2" fillId="5" borderId="26" xfId="0" applyFont="1" applyFill="1" applyBorder="1" applyAlignment="1" applyProtection="1">
      <alignment vertical="center"/>
      <protection hidden="1"/>
    </xf>
    <xf numFmtId="0" fontId="2" fillId="5" borderId="27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1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'KLASİK SINAV'!$C$8:$C$12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'KLASİK SINAV'!$E$8:$E$12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'KLASİK SINAV'!$C$8:$C$12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'KLASİK SINAV'!$F$8:$F$12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'KLASİK SINAV'!$C$8:$C$12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'KLASİK SINAV'!$G$8:$G$12</c:f>
              <c:numCache>
                <c:formatCode>General</c:formatCode>
                <c:ptCount val="5"/>
                <c:pt idx="0">
                  <c:v>4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454144"/>
        <c:axId val="200455680"/>
      </c:barChart>
      <c:catAx>
        <c:axId val="200454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200455680"/>
        <c:crosses val="autoZero"/>
        <c:auto val="1"/>
        <c:lblAlgn val="ctr"/>
        <c:lblOffset val="100"/>
        <c:noMultiLvlLbl val="0"/>
      </c:catAx>
      <c:valAx>
        <c:axId val="2004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45414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15240</xdr:rowOff>
    </xdr:from>
    <xdr:to>
      <xdr:col>7</xdr:col>
      <xdr:colOff>7620</xdr:colOff>
      <xdr:row>12</xdr:row>
      <xdr:rowOff>24765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3" sqref="D3"/>
    </sheetView>
  </sheetViews>
  <sheetFormatPr defaultRowHeight="15"/>
  <cols>
    <col min="2" max="2" width="5" style="40" customWidth="1"/>
    <col min="3" max="3" width="33.28515625" style="41" customWidth="1"/>
    <col min="5" max="5" width="25.85546875" customWidth="1"/>
  </cols>
  <sheetData>
    <row r="1" spans="2:5" ht="15.75" thickBot="1"/>
    <row r="2" spans="2:5">
      <c r="B2" s="42">
        <v>1</v>
      </c>
      <c r="C2" s="43" t="s">
        <v>61</v>
      </c>
      <c r="D2" s="44"/>
      <c r="E2" s="45"/>
    </row>
    <row r="3" spans="2:5">
      <c r="B3" s="46"/>
      <c r="C3" s="47" t="s">
        <v>51</v>
      </c>
      <c r="D3" s="48"/>
      <c r="E3" s="49"/>
    </row>
    <row r="4" spans="2:5">
      <c r="B4" s="46"/>
      <c r="C4" s="47" t="s">
        <v>52</v>
      </c>
      <c r="D4" s="48"/>
      <c r="E4" s="49"/>
    </row>
    <row r="5" spans="2:5">
      <c r="B5" s="46"/>
      <c r="C5" s="47" t="s">
        <v>53</v>
      </c>
      <c r="D5" s="48"/>
      <c r="E5" s="49"/>
    </row>
    <row r="6" spans="2:5">
      <c r="B6" s="46"/>
      <c r="C6" s="47" t="s">
        <v>54</v>
      </c>
      <c r="D6" s="48"/>
      <c r="E6" s="49"/>
    </row>
    <row r="7" spans="2:5">
      <c r="B7" s="46"/>
      <c r="C7" s="47" t="s">
        <v>55</v>
      </c>
      <c r="D7" s="48"/>
      <c r="E7" s="49"/>
    </row>
    <row r="8" spans="2:5">
      <c r="B8" s="46"/>
      <c r="C8" s="47" t="s">
        <v>56</v>
      </c>
      <c r="D8" s="48"/>
      <c r="E8" s="49"/>
    </row>
    <row r="9" spans="2:5" ht="15.75" thickBot="1">
      <c r="B9" s="50"/>
      <c r="C9" s="51" t="s">
        <v>57</v>
      </c>
      <c r="D9" s="52"/>
      <c r="E9" s="53"/>
    </row>
    <row r="10" spans="2:5">
      <c r="B10" s="54">
        <v>2</v>
      </c>
      <c r="C10" s="55" t="s">
        <v>58</v>
      </c>
      <c r="D10" s="56"/>
      <c r="E10" s="57"/>
    </row>
    <row r="11" spans="2:5">
      <c r="B11" s="54"/>
      <c r="C11" s="55" t="s">
        <v>59</v>
      </c>
      <c r="D11" s="56"/>
      <c r="E11" s="57"/>
    </row>
    <row r="12" spans="2:5" ht="15.75" thickBot="1">
      <c r="B12" s="58"/>
      <c r="C12" s="59" t="s">
        <v>60</v>
      </c>
      <c r="D12" s="60"/>
      <c r="E12" s="61"/>
    </row>
    <row r="13" spans="2:5">
      <c r="B13" s="62">
        <v>3</v>
      </c>
      <c r="C13" s="63" t="s">
        <v>62</v>
      </c>
      <c r="D13" s="64"/>
      <c r="E13" s="65"/>
    </row>
    <row r="14" spans="2:5">
      <c r="B14" s="62"/>
      <c r="C14" s="63" t="s">
        <v>63</v>
      </c>
      <c r="D14" s="64"/>
      <c r="E14" s="65"/>
    </row>
    <row r="15" spans="2:5">
      <c r="B15" s="62"/>
      <c r="C15" s="63" t="s">
        <v>64</v>
      </c>
      <c r="D15" s="64"/>
      <c r="E15" s="65"/>
    </row>
    <row r="16" spans="2:5">
      <c r="B16" s="62"/>
      <c r="C16" s="63" t="s">
        <v>65</v>
      </c>
      <c r="D16" s="64" t="s">
        <v>50</v>
      </c>
      <c r="E16" s="65" t="s">
        <v>66</v>
      </c>
    </row>
    <row r="17" spans="1:6">
      <c r="B17" s="62"/>
      <c r="C17" s="63"/>
      <c r="D17" s="64" t="s">
        <v>67</v>
      </c>
      <c r="E17" s="65" t="s">
        <v>68</v>
      </c>
    </row>
    <row r="18" spans="1:6" ht="15.75" thickBot="1">
      <c r="B18" s="66"/>
      <c r="C18" s="67"/>
      <c r="D18" s="68" t="s">
        <v>69</v>
      </c>
      <c r="E18" s="69" t="s">
        <v>70</v>
      </c>
    </row>
    <row r="19" spans="1:6" ht="15.75" thickBot="1">
      <c r="B19" s="70">
        <v>4</v>
      </c>
      <c r="C19" s="71" t="s">
        <v>35</v>
      </c>
      <c r="D19" s="72"/>
      <c r="E19" s="73"/>
    </row>
    <row r="21" spans="1:6" ht="15.75" thickBot="1"/>
    <row r="22" spans="1:6" ht="31.15" customHeight="1" thickBot="1">
      <c r="A22" s="74" t="s">
        <v>71</v>
      </c>
      <c r="B22" s="75"/>
      <c r="C22" s="75"/>
      <c r="D22" s="75"/>
      <c r="E22" s="75"/>
      <c r="F22" s="76"/>
    </row>
  </sheetData>
  <mergeCells count="1">
    <mergeCell ref="A22:F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P81"/>
  <sheetViews>
    <sheetView tabSelected="1" view="pageBreakPreview" zoomScaleNormal="100" zoomScaleSheetLayoutView="100" workbookViewId="0">
      <selection activeCell="E2" sqref="E2:O2"/>
    </sheetView>
  </sheetViews>
  <sheetFormatPr defaultColWidth="4.28515625" defaultRowHeight="15"/>
  <cols>
    <col min="1" max="2" width="5.85546875" style="27" customWidth="1"/>
    <col min="3" max="3" width="17.7109375" style="27" customWidth="1"/>
    <col min="4" max="4" width="6.7109375" style="9" customWidth="1"/>
    <col min="5" max="14" width="10" style="9" customWidth="1"/>
    <col min="15" max="15" width="5.85546875" style="27" customWidth="1"/>
    <col min="16" max="16" width="3.85546875" style="9" hidden="1" customWidth="1"/>
    <col min="17" max="16384" width="4.28515625" style="27"/>
  </cols>
  <sheetData>
    <row r="1" spans="1:15" ht="25.5" thickBot="1">
      <c r="A1" s="101" t="s">
        <v>72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15.75">
      <c r="A2" s="108" t="s">
        <v>0</v>
      </c>
      <c r="B2" s="109"/>
      <c r="C2" s="109"/>
      <c r="D2" s="110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1:15" ht="15.75">
      <c r="A3" s="111" t="s">
        <v>1</v>
      </c>
      <c r="B3" s="112"/>
      <c r="C3" s="112"/>
      <c r="D3" s="113"/>
      <c r="E3" s="106"/>
      <c r="F3" s="106"/>
      <c r="G3" s="106"/>
      <c r="H3" s="102" t="s">
        <v>3</v>
      </c>
      <c r="I3" s="102"/>
      <c r="J3" s="106"/>
      <c r="K3" s="106"/>
      <c r="L3" s="106"/>
      <c r="M3" s="106"/>
      <c r="N3" s="106"/>
      <c r="O3" s="107"/>
    </row>
    <row r="4" spans="1:15" ht="15.75">
      <c r="A4" s="111" t="s">
        <v>5</v>
      </c>
      <c r="B4" s="112"/>
      <c r="C4" s="112"/>
      <c r="D4" s="113"/>
      <c r="E4" s="106"/>
      <c r="F4" s="106"/>
      <c r="G4" s="106"/>
      <c r="H4" s="102" t="s">
        <v>4</v>
      </c>
      <c r="I4" s="102"/>
      <c r="J4" s="106"/>
      <c r="K4" s="106"/>
      <c r="L4" s="106"/>
      <c r="M4" s="106"/>
      <c r="N4" s="106"/>
      <c r="O4" s="107"/>
    </row>
    <row r="5" spans="1:15" ht="16.5" thickBot="1">
      <c r="A5" s="114" t="s">
        <v>2</v>
      </c>
      <c r="B5" s="115"/>
      <c r="C5" s="115"/>
      <c r="D5" s="116"/>
      <c r="E5" s="104"/>
      <c r="F5" s="104"/>
      <c r="G5" s="104"/>
      <c r="H5" s="103" t="s">
        <v>6</v>
      </c>
      <c r="I5" s="103"/>
      <c r="J5" s="104"/>
      <c r="K5" s="104"/>
      <c r="L5" s="104"/>
      <c r="M5" s="104"/>
      <c r="N5" s="104"/>
      <c r="O5" s="105"/>
    </row>
    <row r="6" spans="1:15" ht="15.75">
      <c r="E6" s="1"/>
      <c r="F6" s="1"/>
      <c r="G6" s="1"/>
      <c r="H6" s="1"/>
      <c r="I6" s="1"/>
    </row>
    <row r="7" spans="1:15" ht="15.75">
      <c r="C7" s="87" t="s">
        <v>10</v>
      </c>
      <c r="D7" s="87"/>
      <c r="E7" s="87"/>
      <c r="F7" s="87"/>
      <c r="G7" s="87"/>
      <c r="H7" s="1"/>
      <c r="I7" s="1"/>
      <c r="J7" s="93" t="s">
        <v>18</v>
      </c>
      <c r="K7" s="94"/>
      <c r="L7" s="10">
        <f>COUNTA($B$29:$B$69)-COUNTIF($D$29:$D$69,"G")-COUNTIF($D$29:$D$69,"K")</f>
        <v>41</v>
      </c>
      <c r="M7" s="91" t="s">
        <v>20</v>
      </c>
      <c r="N7" s="91"/>
      <c r="O7" s="28">
        <f>IF($L$7=0,"",AVERAGE(O29:O69))</f>
        <v>76.58536585365853</v>
      </c>
    </row>
    <row r="8" spans="1:15" ht="15.75">
      <c r="C8" s="90" t="s">
        <v>14</v>
      </c>
      <c r="D8" s="90"/>
      <c r="E8" s="90"/>
      <c r="F8" s="90"/>
      <c r="G8" s="11">
        <f>COUNTIF($P$29:$P$69,1)</f>
        <v>4</v>
      </c>
      <c r="H8" s="1"/>
      <c r="I8" s="1"/>
      <c r="J8" s="125" t="s">
        <v>16</v>
      </c>
      <c r="K8" s="126"/>
      <c r="L8" s="12">
        <f>COUNTIF($P$29:$P$69,"&gt;1")</f>
        <v>37</v>
      </c>
      <c r="M8" s="92" t="s">
        <v>21</v>
      </c>
      <c r="N8" s="92"/>
      <c r="O8" s="29">
        <f>IF($L$7=0,"",MEDIAN(O29:O69))</f>
        <v>92</v>
      </c>
    </row>
    <row r="9" spans="1:15" ht="15.75">
      <c r="C9" s="90" t="s">
        <v>11</v>
      </c>
      <c r="D9" s="90"/>
      <c r="E9" s="90"/>
      <c r="F9" s="90"/>
      <c r="G9" s="11">
        <f>COUNTIF($P$29:$P$69,2)</f>
        <v>14</v>
      </c>
      <c r="H9" s="1"/>
      <c r="I9" s="1"/>
      <c r="J9" s="125" t="s">
        <v>17</v>
      </c>
      <c r="K9" s="126"/>
      <c r="L9" s="12">
        <f>COUNTIF($P$29:$P$69,"1")</f>
        <v>4</v>
      </c>
      <c r="M9" s="92" t="s">
        <v>22</v>
      </c>
      <c r="N9" s="92"/>
      <c r="O9" s="29">
        <f>IF($L$7=0,"",(LARGE(O29:O69,1)-SMALL(O29:O69,1)))</f>
        <v>53</v>
      </c>
    </row>
    <row r="10" spans="1:15" ht="15.75">
      <c r="C10" s="90" t="s">
        <v>12</v>
      </c>
      <c r="D10" s="90"/>
      <c r="E10" s="90"/>
      <c r="F10" s="90"/>
      <c r="G10" s="11">
        <f>COUNTIF($P$29:$P$69,3)</f>
        <v>0</v>
      </c>
      <c r="H10" s="1"/>
      <c r="I10" s="1"/>
      <c r="J10" s="129" t="s">
        <v>19</v>
      </c>
      <c r="K10" s="130"/>
      <c r="L10" s="13">
        <f>IF($L$7=0,"",100*L8/$L$7)</f>
        <v>90.243902439024396</v>
      </c>
      <c r="M10" s="119" t="s">
        <v>23</v>
      </c>
      <c r="N10" s="119"/>
      <c r="O10" s="30">
        <f>IF($L$7=0,"",(STDEV(O29:O69)))</f>
        <v>24.567229808991595</v>
      </c>
    </row>
    <row r="11" spans="1:15" ht="15.75">
      <c r="A11" s="31"/>
      <c r="B11" s="31"/>
      <c r="C11" s="90" t="s">
        <v>13</v>
      </c>
      <c r="D11" s="90"/>
      <c r="E11" s="90"/>
      <c r="F11" s="90"/>
      <c r="G11" s="11">
        <f>COUNTIF($P$29:$P$69,4)</f>
        <v>0</v>
      </c>
      <c r="H11" s="2"/>
      <c r="I11" s="2"/>
      <c r="J11" s="95" t="s">
        <v>25</v>
      </c>
      <c r="K11" s="96"/>
      <c r="L11" s="96"/>
      <c r="M11" s="96"/>
      <c r="N11" s="99">
        <f>IF($L$7=0,"",IF(O10=0,"",(3*($O$7-$O$8)/$O$10)))</f>
        <v>-1.8823409394778063</v>
      </c>
      <c r="O11" s="100"/>
    </row>
    <row r="12" spans="1:15" ht="15.75">
      <c r="A12" s="31"/>
      <c r="B12" s="31"/>
      <c r="C12" s="90" t="s">
        <v>15</v>
      </c>
      <c r="D12" s="90"/>
      <c r="E12" s="90"/>
      <c r="F12" s="90"/>
      <c r="G12" s="11">
        <f>COUNTIF($P$29:$P$69,5)</f>
        <v>23</v>
      </c>
      <c r="H12" s="2"/>
      <c r="I12" s="2"/>
      <c r="J12" s="97" t="s">
        <v>24</v>
      </c>
      <c r="K12" s="98"/>
      <c r="L12" s="98"/>
      <c r="M12" s="98"/>
      <c r="N12" s="127" t="str">
        <f>IF(N11="","",(IF(N11&lt;=0,"SINAV KOLAY",IF(N11&lt;0.1,"SINAV HAFİF ZOR",IF(N11&lt;=0.25,"SINAV ORTA ZOR","SINAV ÇOK ZOR")))))</f>
        <v>SINAV KOLAY</v>
      </c>
      <c r="O12" s="128"/>
    </row>
    <row r="13" spans="1:15" ht="15.75">
      <c r="A13" s="31"/>
      <c r="B13" s="31"/>
      <c r="C13" s="31"/>
      <c r="D13" s="32"/>
      <c r="E13" s="2"/>
      <c r="F13" s="2"/>
      <c r="G13" s="2"/>
      <c r="H13" s="2"/>
      <c r="I13" s="2"/>
      <c r="J13" s="27"/>
      <c r="K13" s="27"/>
      <c r="L13" s="27"/>
      <c r="M13" s="27"/>
      <c r="N13" s="27"/>
    </row>
    <row r="14" spans="1:15">
      <c r="A14" s="137" t="s">
        <v>26</v>
      </c>
      <c r="B14" s="137"/>
      <c r="C14" s="13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ht="15" customHeight="1">
      <c r="A15" s="120" t="str">
        <f>"     "&amp;IF(N12="","",(IF($N$12="SINAV KOLAY","Sınavın Çarpıklık Değerine (Zorluk Derecesine) göre; Sınav Kolaydır. Sınav öğrenci seviyesinin altındadır yada beklenen davranışlar çok iyi kazanılmıştır.",IF($N$12="SINAV HAFİF ZOR","Sınavın Çarpıklık Değerine (Zorluk Derecesine) göre; Sınav Hafif Zordur. Sınav öğrenci seviyesindedir yada beklenen davranışlar kazanılmıştır.",IF($N$12="SINAV ORTA ZOR","Sınavın Çarpıklık Değerine (Zorluk Derecesine) göre; Sınav Orta Zordur. Sınav öğrenci seviyesinin biraz üzerindedir yada beklenen davranışların bir kısmı kazanılmamıştır.",IF($N$12="SINAV ÇOK ZOR","Sınavın Çarpıklık Değerine (Zorluk Derecesine) göre; Sınav Çok Zordur. Sınav öğrenci seviyesinin üzerindedir yada beklenen davranışlar kazanılmamıştır.",""))))  &amp; IF($O$9&gt;=$O$21/2+10," Dizi genişliği büyük olduğundan öğrenciler arasında belirgin bir seviye farkı vardır.",IF($O$9&lt;=$O$21/2-10," Dizi genişliği küçük olduğundan öğrencilerin çoğunluğu aynı seviyededir."," Dizi genişliği beklenen değerdedir ve öğrenciler arasında seviye farkı yoktur.")) &amp; IF($O$9/$O$10&lt;4," Standart Sapma büyüktür ve Sınavın güvenilirliği yüksektir.",IF($O$9/$O$10&gt;6," Standart Sapma küçüktür ve Sınavın güvenilirliği düşüktür."," Standart Sapma beklenen değerdedir ve Sınavın güvenilirliği iyidir."))))</f>
        <v xml:space="preserve">     Sınavın Çarpıklık Değerine (Zorluk Derecesine) göre; Sınav Kolaydır. Sınav öğrenci seviyesinin altındadır yada beklenen davranışlar çok iyi kazanılmıştır. Dizi genişliği beklenen değerdedir ve öğrenciler arasında seviye farkı yoktur. Standart Sapma büyüktür ve Sınavın güvenilirliği yüksektir.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1:1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1:16" ht="82.15" customHeight="1">
      <c r="A17" s="121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Tüm kazanımlar anlaşılmıştır.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spans="1:16" ht="7.9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6">
      <c r="A19" s="122" t="s">
        <v>7</v>
      </c>
      <c r="B19" s="123"/>
      <c r="C19" s="123"/>
      <c r="D19" s="124"/>
      <c r="E19" s="3">
        <v>1</v>
      </c>
      <c r="F19" s="3">
        <v>2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88" t="s">
        <v>36</v>
      </c>
    </row>
    <row r="20" spans="1:16" ht="96.75" customHeight="1">
      <c r="A20" s="131" t="s">
        <v>8</v>
      </c>
      <c r="B20" s="132"/>
      <c r="C20" s="132"/>
      <c r="D20" s="133"/>
      <c r="E20" s="14" t="s">
        <v>40</v>
      </c>
      <c r="F20" s="14" t="s">
        <v>41</v>
      </c>
      <c r="G20" s="14" t="s">
        <v>42</v>
      </c>
      <c r="H20" s="14" t="s">
        <v>43</v>
      </c>
      <c r="I20" s="14" t="s">
        <v>44</v>
      </c>
      <c r="J20" s="14" t="s">
        <v>45</v>
      </c>
      <c r="K20" s="14" t="s">
        <v>46</v>
      </c>
      <c r="L20" s="14" t="s">
        <v>47</v>
      </c>
      <c r="M20" s="14" t="s">
        <v>48</v>
      </c>
      <c r="N20" s="14" t="s">
        <v>49</v>
      </c>
      <c r="O20" s="89"/>
    </row>
    <row r="21" spans="1:16">
      <c r="A21" s="134" t="s">
        <v>9</v>
      </c>
      <c r="B21" s="135"/>
      <c r="C21" s="135"/>
      <c r="D21" s="136"/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4">
        <f>SUM(E21:N21)</f>
        <v>100</v>
      </c>
    </row>
    <row r="22" spans="1:16">
      <c r="A22" s="78" t="s">
        <v>27</v>
      </c>
      <c r="B22" s="79"/>
      <c r="C22" s="79"/>
      <c r="D22" s="80"/>
      <c r="E22" s="15">
        <f t="shared" ref="E22:N22" si="0">IF(E21="","",COUNTA(E29:E69))</f>
        <v>41</v>
      </c>
      <c r="F22" s="15">
        <f t="shared" si="0"/>
        <v>41</v>
      </c>
      <c r="G22" s="15">
        <f t="shared" si="0"/>
        <v>41</v>
      </c>
      <c r="H22" s="15">
        <f t="shared" si="0"/>
        <v>41</v>
      </c>
      <c r="I22" s="15">
        <f t="shared" si="0"/>
        <v>41</v>
      </c>
      <c r="J22" s="15">
        <f t="shared" si="0"/>
        <v>41</v>
      </c>
      <c r="K22" s="15">
        <f t="shared" si="0"/>
        <v>41</v>
      </c>
      <c r="L22" s="15">
        <f t="shared" si="0"/>
        <v>41</v>
      </c>
      <c r="M22" s="15">
        <f t="shared" si="0"/>
        <v>41</v>
      </c>
      <c r="N22" s="15">
        <f t="shared" si="0"/>
        <v>41</v>
      </c>
      <c r="O22" s="16">
        <f>IF(O21=0,"",AVERAGE(E22:N22))</f>
        <v>41</v>
      </c>
    </row>
    <row r="23" spans="1:16">
      <c r="A23" s="81" t="s">
        <v>30</v>
      </c>
      <c r="B23" s="82"/>
      <c r="C23" s="82"/>
      <c r="D23" s="83"/>
      <c r="E23" s="17">
        <f t="shared" ref="E23:N23" si="1">IF(E21="","",$L$7-E22)</f>
        <v>0</v>
      </c>
      <c r="F23" s="17">
        <f t="shared" si="1"/>
        <v>0</v>
      </c>
      <c r="G23" s="17">
        <f t="shared" si="1"/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17">
        <f t="shared" si="1"/>
        <v>0</v>
      </c>
      <c r="L23" s="17">
        <f t="shared" si="1"/>
        <v>0</v>
      </c>
      <c r="M23" s="17">
        <f t="shared" si="1"/>
        <v>0</v>
      </c>
      <c r="N23" s="17">
        <f t="shared" si="1"/>
        <v>0</v>
      </c>
      <c r="O23" s="18">
        <f>IF(O21=0,"",AVERAGE(E23:N23))</f>
        <v>0</v>
      </c>
    </row>
    <row r="24" spans="1:16">
      <c r="A24" s="78" t="s">
        <v>28</v>
      </c>
      <c r="B24" s="79"/>
      <c r="C24" s="79"/>
      <c r="D24" s="80"/>
      <c r="E24" s="19">
        <f t="shared" ref="E24:N24" si="2">IF($L$7=0,"",IF(E21="","",100*E22/$L$7))</f>
        <v>100</v>
      </c>
      <c r="F24" s="19">
        <f t="shared" si="2"/>
        <v>100</v>
      </c>
      <c r="G24" s="19">
        <f t="shared" si="2"/>
        <v>100</v>
      </c>
      <c r="H24" s="19">
        <f t="shared" si="2"/>
        <v>100</v>
      </c>
      <c r="I24" s="19">
        <f t="shared" si="2"/>
        <v>100</v>
      </c>
      <c r="J24" s="19">
        <f t="shared" si="2"/>
        <v>100</v>
      </c>
      <c r="K24" s="19">
        <f t="shared" si="2"/>
        <v>100</v>
      </c>
      <c r="L24" s="19">
        <f t="shared" si="2"/>
        <v>100</v>
      </c>
      <c r="M24" s="19">
        <f t="shared" si="2"/>
        <v>100</v>
      </c>
      <c r="N24" s="19">
        <f t="shared" si="2"/>
        <v>100</v>
      </c>
      <c r="O24" s="16">
        <f>IF($L$7=0,"",IF(O21=0,"",AVERAGE(E24:N24)))</f>
        <v>100</v>
      </c>
    </row>
    <row r="25" spans="1:16">
      <c r="A25" s="81" t="s">
        <v>29</v>
      </c>
      <c r="B25" s="82"/>
      <c r="C25" s="82"/>
      <c r="D25" s="83"/>
      <c r="E25" s="20">
        <f t="shared" ref="E25:N25" si="3">IF($L$7=0,"",IF(E21="","",SUM(E29:E69)/$L$7))</f>
        <v>6.3414634146341466</v>
      </c>
      <c r="F25" s="20">
        <f t="shared" si="3"/>
        <v>7.8048780487804876</v>
      </c>
      <c r="G25" s="20">
        <f t="shared" si="3"/>
        <v>7.8048780487804876</v>
      </c>
      <c r="H25" s="20">
        <f t="shared" si="3"/>
        <v>7.8048780487804876</v>
      </c>
      <c r="I25" s="20">
        <f t="shared" si="3"/>
        <v>7.8048780487804876</v>
      </c>
      <c r="J25" s="20">
        <f t="shared" si="3"/>
        <v>7.8048780487804876</v>
      </c>
      <c r="K25" s="20">
        <f t="shared" si="3"/>
        <v>7.8048780487804876</v>
      </c>
      <c r="L25" s="20">
        <f t="shared" si="3"/>
        <v>7.8048780487804876</v>
      </c>
      <c r="M25" s="20">
        <f t="shared" si="3"/>
        <v>7.8048780487804876</v>
      </c>
      <c r="N25" s="20">
        <f t="shared" si="3"/>
        <v>7.8048780487804876</v>
      </c>
      <c r="O25" s="18">
        <f>IF($L$7=0,"",IF(O21=0,"",AVERAGE(E25:N25)))</f>
        <v>7.6585365853658542</v>
      </c>
    </row>
    <row r="26" spans="1:16" ht="70.5" customHeight="1" thickBot="1">
      <c r="A26" s="84" t="s">
        <v>37</v>
      </c>
      <c r="B26" s="85"/>
      <c r="C26" s="85"/>
      <c r="D26" s="86"/>
      <c r="E26" s="21" t="str">
        <f>IF(E25="","",(IF(E25&lt;E21*0.5,"GERİ BİLDİRİM VERİLMELİ",IF(E25&lt;E21*0.7,"BİREYSEL ÇALIŞMA GEREKLİ","ANLAŞILMIŞ"))))</f>
        <v>BİREYSEL ÇALIŞMA GEREKLİ</v>
      </c>
      <c r="F26" s="21" t="str">
        <f t="shared" ref="F26:N26" si="4">IF(F25="","",(IF(F25&lt;F21*0.5,"GERİ BİLDİRİM VERİLMELİ",IF(F25&lt;F21*0.7,"BİREYSEL ÇALIŞMA GEREKLİ","ANLAŞILMIŞ"))))</f>
        <v>ANLAŞILMIŞ</v>
      </c>
      <c r="G26" s="21" t="str">
        <f t="shared" si="4"/>
        <v>ANLAŞILMIŞ</v>
      </c>
      <c r="H26" s="21" t="str">
        <f t="shared" si="4"/>
        <v>ANLAŞILMIŞ</v>
      </c>
      <c r="I26" s="21" t="str">
        <f t="shared" si="4"/>
        <v>ANLAŞILMIŞ</v>
      </c>
      <c r="J26" s="21" t="str">
        <f t="shared" si="4"/>
        <v>ANLAŞILMIŞ</v>
      </c>
      <c r="K26" s="21" t="str">
        <f t="shared" si="4"/>
        <v>ANLAŞILMIŞ</v>
      </c>
      <c r="L26" s="21" t="str">
        <f t="shared" si="4"/>
        <v>ANLAŞILMIŞ</v>
      </c>
      <c r="M26" s="21" t="str">
        <f t="shared" si="4"/>
        <v>ANLAŞILMIŞ</v>
      </c>
      <c r="N26" s="21" t="str">
        <f t="shared" si="4"/>
        <v>ANLAŞILMIŞ</v>
      </c>
      <c r="O26" s="22"/>
    </row>
    <row r="27" spans="1:16" ht="24" customHeight="1" thickBot="1">
      <c r="A27" s="77" t="s">
        <v>35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spans="1:16" ht="23.45" customHeight="1">
      <c r="A28" s="6" t="s">
        <v>31</v>
      </c>
      <c r="B28" s="7" t="s">
        <v>32</v>
      </c>
      <c r="C28" s="36" t="s">
        <v>33</v>
      </c>
      <c r="D28" s="33" t="s">
        <v>39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8" t="s">
        <v>34</v>
      </c>
    </row>
    <row r="29" spans="1:16" ht="12" customHeight="1">
      <c r="A29" s="23">
        <v>1</v>
      </c>
      <c r="B29" s="24">
        <v>1</v>
      </c>
      <c r="C29" s="37" t="s">
        <v>38</v>
      </c>
      <c r="D29" s="25"/>
      <c r="E29" s="24">
        <v>10</v>
      </c>
      <c r="F29" s="24">
        <v>10</v>
      </c>
      <c r="G29" s="24">
        <v>10</v>
      </c>
      <c r="H29" s="24">
        <v>10</v>
      </c>
      <c r="I29" s="24">
        <v>10</v>
      </c>
      <c r="J29" s="24">
        <v>10</v>
      </c>
      <c r="K29" s="24">
        <v>10</v>
      </c>
      <c r="L29" s="24">
        <v>10</v>
      </c>
      <c r="M29" s="24">
        <v>10</v>
      </c>
      <c r="N29" s="24">
        <v>10</v>
      </c>
      <c r="O29" s="23">
        <f>IF(D29="G","",IF(D29="K","",IF(B29="","",SUM(E29:N29))))</f>
        <v>100</v>
      </c>
      <c r="P29" s="9">
        <f>IF(O29="","",IF(O29&lt;50,1,IF(O29&lt;60,2,IF(O29&lt;70,3,IF(O29&lt;85,4,5)))))</f>
        <v>5</v>
      </c>
    </row>
    <row r="30" spans="1:16" ht="12" customHeight="1">
      <c r="A30" s="23">
        <f>IF(B30="","",MAX($A$29:A29)+1)</f>
        <v>2</v>
      </c>
      <c r="B30" s="24">
        <v>2</v>
      </c>
      <c r="C30" s="37" t="s">
        <v>38</v>
      </c>
      <c r="D30" s="24"/>
      <c r="E30" s="24">
        <v>10</v>
      </c>
      <c r="F30" s="24">
        <v>10</v>
      </c>
      <c r="G30" s="24">
        <v>10</v>
      </c>
      <c r="H30" s="24">
        <v>10</v>
      </c>
      <c r="I30" s="24">
        <v>10</v>
      </c>
      <c r="J30" s="24">
        <v>10</v>
      </c>
      <c r="K30" s="24">
        <v>10</v>
      </c>
      <c r="L30" s="24">
        <v>10</v>
      </c>
      <c r="M30" s="24">
        <v>10</v>
      </c>
      <c r="N30" s="24">
        <v>10</v>
      </c>
      <c r="O30" s="23">
        <f t="shared" ref="O30:O69" si="5">IF(D30="G","",IF(D30="K","",IF(B30="","",SUM(E30:N30))))</f>
        <v>100</v>
      </c>
      <c r="P30" s="9">
        <f t="shared" ref="P30:P69" si="6">IF(O30="","",IF(O30&lt;50,1,IF(O30&lt;60,2,IF(O30&lt;70,3,IF(O30&lt;85,4,5)))))</f>
        <v>5</v>
      </c>
    </row>
    <row r="31" spans="1:16" ht="12" customHeight="1">
      <c r="A31" s="23">
        <f>IF(B31="","",MAX($A$29:A30)+1)</f>
        <v>3</v>
      </c>
      <c r="B31" s="24">
        <v>3</v>
      </c>
      <c r="C31" s="37" t="s">
        <v>38</v>
      </c>
      <c r="D31" s="24"/>
      <c r="E31" s="24">
        <v>10</v>
      </c>
      <c r="F31" s="24">
        <v>10</v>
      </c>
      <c r="G31" s="24">
        <v>10</v>
      </c>
      <c r="H31" s="24">
        <v>10</v>
      </c>
      <c r="I31" s="24">
        <v>10</v>
      </c>
      <c r="J31" s="24">
        <v>10</v>
      </c>
      <c r="K31" s="24">
        <v>10</v>
      </c>
      <c r="L31" s="24">
        <v>10</v>
      </c>
      <c r="M31" s="24">
        <v>10</v>
      </c>
      <c r="N31" s="24">
        <v>10</v>
      </c>
      <c r="O31" s="23">
        <f t="shared" si="5"/>
        <v>100</v>
      </c>
      <c r="P31" s="9">
        <f t="shared" si="6"/>
        <v>5</v>
      </c>
    </row>
    <row r="32" spans="1:16" ht="12" customHeight="1">
      <c r="A32" s="23">
        <f>IF(B32="","",MAX($A$29:A31)+1)</f>
        <v>4</v>
      </c>
      <c r="B32" s="24">
        <v>4</v>
      </c>
      <c r="C32" s="37" t="s">
        <v>38</v>
      </c>
      <c r="D32" s="24"/>
      <c r="E32" s="24">
        <v>5</v>
      </c>
      <c r="F32" s="24">
        <v>5</v>
      </c>
      <c r="G32" s="24">
        <v>5</v>
      </c>
      <c r="H32" s="24">
        <v>5</v>
      </c>
      <c r="I32" s="24">
        <v>5</v>
      </c>
      <c r="J32" s="24">
        <v>5</v>
      </c>
      <c r="K32" s="24">
        <v>5</v>
      </c>
      <c r="L32" s="24">
        <v>5</v>
      </c>
      <c r="M32" s="24">
        <v>5</v>
      </c>
      <c r="N32" s="24">
        <v>5</v>
      </c>
      <c r="O32" s="23">
        <f t="shared" si="5"/>
        <v>50</v>
      </c>
      <c r="P32" s="9">
        <f t="shared" si="6"/>
        <v>2</v>
      </c>
    </row>
    <row r="33" spans="1:16" ht="12" customHeight="1">
      <c r="A33" s="23">
        <f>IF(B33="","",MAX($A$29:A32)+1)</f>
        <v>5</v>
      </c>
      <c r="B33" s="24">
        <v>5</v>
      </c>
      <c r="C33" s="37" t="s">
        <v>38</v>
      </c>
      <c r="D33" s="24"/>
      <c r="E33" s="24">
        <v>5</v>
      </c>
      <c r="F33" s="24">
        <v>5</v>
      </c>
      <c r="G33" s="24">
        <v>5</v>
      </c>
      <c r="H33" s="24">
        <v>5</v>
      </c>
      <c r="I33" s="24">
        <v>5</v>
      </c>
      <c r="J33" s="24">
        <v>5</v>
      </c>
      <c r="K33" s="24">
        <v>5</v>
      </c>
      <c r="L33" s="24">
        <v>5</v>
      </c>
      <c r="M33" s="24">
        <v>5</v>
      </c>
      <c r="N33" s="24">
        <v>5</v>
      </c>
      <c r="O33" s="23">
        <f t="shared" si="5"/>
        <v>50</v>
      </c>
      <c r="P33" s="9">
        <f t="shared" si="6"/>
        <v>2</v>
      </c>
    </row>
    <row r="34" spans="1:16" ht="12" customHeight="1">
      <c r="A34" s="23">
        <f>IF(B34="","",MAX($A$29:A33)+1)</f>
        <v>6</v>
      </c>
      <c r="B34" s="24">
        <v>6</v>
      </c>
      <c r="C34" s="37" t="s">
        <v>38</v>
      </c>
      <c r="D34" s="24"/>
      <c r="E34" s="24">
        <v>5</v>
      </c>
      <c r="F34" s="24">
        <v>5</v>
      </c>
      <c r="G34" s="24">
        <v>5</v>
      </c>
      <c r="H34" s="24">
        <v>5</v>
      </c>
      <c r="I34" s="24">
        <v>5</v>
      </c>
      <c r="J34" s="24">
        <v>5</v>
      </c>
      <c r="K34" s="24">
        <v>5</v>
      </c>
      <c r="L34" s="24">
        <v>5</v>
      </c>
      <c r="M34" s="24">
        <v>5</v>
      </c>
      <c r="N34" s="24">
        <v>5</v>
      </c>
      <c r="O34" s="23">
        <f t="shared" si="5"/>
        <v>50</v>
      </c>
      <c r="P34" s="9">
        <f t="shared" si="6"/>
        <v>2</v>
      </c>
    </row>
    <row r="35" spans="1:16" ht="12" customHeight="1">
      <c r="A35" s="23">
        <f>IF(B35="","",MAX($A$29:A34)+1)</f>
        <v>7</v>
      </c>
      <c r="B35" s="24">
        <v>7</v>
      </c>
      <c r="C35" s="37" t="s">
        <v>38</v>
      </c>
      <c r="D35" s="24"/>
      <c r="E35" s="24">
        <v>5</v>
      </c>
      <c r="F35" s="24">
        <v>5</v>
      </c>
      <c r="G35" s="24">
        <v>5</v>
      </c>
      <c r="H35" s="24">
        <v>5</v>
      </c>
      <c r="I35" s="24">
        <v>5</v>
      </c>
      <c r="J35" s="24">
        <v>5</v>
      </c>
      <c r="K35" s="24">
        <v>5</v>
      </c>
      <c r="L35" s="24">
        <v>5</v>
      </c>
      <c r="M35" s="24">
        <v>5</v>
      </c>
      <c r="N35" s="24">
        <v>5</v>
      </c>
      <c r="O35" s="23">
        <f t="shared" si="5"/>
        <v>50</v>
      </c>
      <c r="P35" s="9">
        <f t="shared" si="6"/>
        <v>2</v>
      </c>
    </row>
    <row r="36" spans="1:16" ht="12" customHeight="1">
      <c r="A36" s="23">
        <f>IF(B36="","",MAX($A$29:A35)+1)</f>
        <v>8</v>
      </c>
      <c r="B36" s="24">
        <v>8</v>
      </c>
      <c r="C36" s="37" t="s">
        <v>38</v>
      </c>
      <c r="D36" s="24"/>
      <c r="E36" s="24">
        <v>5</v>
      </c>
      <c r="F36" s="24">
        <v>5</v>
      </c>
      <c r="G36" s="24">
        <v>5</v>
      </c>
      <c r="H36" s="24">
        <v>5</v>
      </c>
      <c r="I36" s="24">
        <v>5</v>
      </c>
      <c r="J36" s="24">
        <v>5</v>
      </c>
      <c r="K36" s="24">
        <v>5</v>
      </c>
      <c r="L36" s="24">
        <v>5</v>
      </c>
      <c r="M36" s="24">
        <v>5</v>
      </c>
      <c r="N36" s="24">
        <v>5</v>
      </c>
      <c r="O36" s="23">
        <f t="shared" si="5"/>
        <v>50</v>
      </c>
      <c r="P36" s="9">
        <f t="shared" si="6"/>
        <v>2</v>
      </c>
    </row>
    <row r="37" spans="1:16" ht="12" customHeight="1">
      <c r="A37" s="23">
        <f>IF(B37="","",MAX($A$29:A36)+1)</f>
        <v>9</v>
      </c>
      <c r="B37" s="24">
        <v>9</v>
      </c>
      <c r="C37" s="37" t="s">
        <v>38</v>
      </c>
      <c r="D37" s="24"/>
      <c r="E37" s="24">
        <v>10</v>
      </c>
      <c r="F37" s="24">
        <v>10</v>
      </c>
      <c r="G37" s="24">
        <v>10</v>
      </c>
      <c r="H37" s="24">
        <v>10</v>
      </c>
      <c r="I37" s="24">
        <v>10</v>
      </c>
      <c r="J37" s="24">
        <v>10</v>
      </c>
      <c r="K37" s="24">
        <v>10</v>
      </c>
      <c r="L37" s="24">
        <v>10</v>
      </c>
      <c r="M37" s="24">
        <v>10</v>
      </c>
      <c r="N37" s="24">
        <v>10</v>
      </c>
      <c r="O37" s="23">
        <f t="shared" si="5"/>
        <v>100</v>
      </c>
      <c r="P37" s="9">
        <f t="shared" si="6"/>
        <v>5</v>
      </c>
    </row>
    <row r="38" spans="1:16" ht="12" customHeight="1">
      <c r="A38" s="23">
        <f>IF(B38="","",MAX($A$29:A37)+1)</f>
        <v>10</v>
      </c>
      <c r="B38" s="24">
        <v>10</v>
      </c>
      <c r="C38" s="37" t="s">
        <v>38</v>
      </c>
      <c r="D38" s="24"/>
      <c r="E38" s="24">
        <v>10</v>
      </c>
      <c r="F38" s="24">
        <v>10</v>
      </c>
      <c r="G38" s="24">
        <v>10</v>
      </c>
      <c r="H38" s="24">
        <v>10</v>
      </c>
      <c r="I38" s="24">
        <v>10</v>
      </c>
      <c r="J38" s="24">
        <v>10</v>
      </c>
      <c r="K38" s="24">
        <v>10</v>
      </c>
      <c r="L38" s="24">
        <v>10</v>
      </c>
      <c r="M38" s="24">
        <v>10</v>
      </c>
      <c r="N38" s="24">
        <v>10</v>
      </c>
      <c r="O38" s="23">
        <f t="shared" si="5"/>
        <v>100</v>
      </c>
      <c r="P38" s="9">
        <f t="shared" si="6"/>
        <v>5</v>
      </c>
    </row>
    <row r="39" spans="1:16" ht="12" customHeight="1">
      <c r="A39" s="23">
        <f>IF(B39="","",MAX($A$29:A38)+1)</f>
        <v>11</v>
      </c>
      <c r="B39" s="24">
        <v>11</v>
      </c>
      <c r="C39" s="37" t="s">
        <v>38</v>
      </c>
      <c r="D39" s="24"/>
      <c r="E39" s="24">
        <v>10</v>
      </c>
      <c r="F39" s="24">
        <v>10</v>
      </c>
      <c r="G39" s="24">
        <v>10</v>
      </c>
      <c r="H39" s="24">
        <v>10</v>
      </c>
      <c r="I39" s="24">
        <v>10</v>
      </c>
      <c r="J39" s="24">
        <v>10</v>
      </c>
      <c r="K39" s="24">
        <v>10</v>
      </c>
      <c r="L39" s="24">
        <v>10</v>
      </c>
      <c r="M39" s="24">
        <v>10</v>
      </c>
      <c r="N39" s="24">
        <v>10</v>
      </c>
      <c r="O39" s="23">
        <f t="shared" si="5"/>
        <v>100</v>
      </c>
      <c r="P39" s="9">
        <f t="shared" si="6"/>
        <v>5</v>
      </c>
    </row>
    <row r="40" spans="1:16" ht="12" customHeight="1">
      <c r="A40" s="23">
        <f>IF(B40="","",MAX($A$29:A39)+1)</f>
        <v>12</v>
      </c>
      <c r="B40" s="24">
        <v>12</v>
      </c>
      <c r="C40" s="37" t="s">
        <v>38</v>
      </c>
      <c r="D40" s="24"/>
      <c r="E40" s="24">
        <v>10</v>
      </c>
      <c r="F40" s="24">
        <v>10</v>
      </c>
      <c r="G40" s="24">
        <v>10</v>
      </c>
      <c r="H40" s="24">
        <v>10</v>
      </c>
      <c r="I40" s="24">
        <v>10</v>
      </c>
      <c r="J40" s="24">
        <v>10</v>
      </c>
      <c r="K40" s="24">
        <v>10</v>
      </c>
      <c r="L40" s="24">
        <v>10</v>
      </c>
      <c r="M40" s="24">
        <v>10</v>
      </c>
      <c r="N40" s="24">
        <v>10</v>
      </c>
      <c r="O40" s="23">
        <f t="shared" si="5"/>
        <v>100</v>
      </c>
      <c r="P40" s="9">
        <f t="shared" si="6"/>
        <v>5</v>
      </c>
    </row>
    <row r="41" spans="1:16" ht="12" customHeight="1">
      <c r="A41" s="23">
        <f>IF(B41="","",MAX($A$29:A40)+1)</f>
        <v>13</v>
      </c>
      <c r="B41" s="24">
        <v>13</v>
      </c>
      <c r="C41" s="37" t="s">
        <v>38</v>
      </c>
      <c r="D41" s="24"/>
      <c r="E41" s="24">
        <v>10</v>
      </c>
      <c r="F41" s="24">
        <v>10</v>
      </c>
      <c r="G41" s="24">
        <v>10</v>
      </c>
      <c r="H41" s="24">
        <v>10</v>
      </c>
      <c r="I41" s="24">
        <v>10</v>
      </c>
      <c r="J41" s="24">
        <v>10</v>
      </c>
      <c r="K41" s="24">
        <v>10</v>
      </c>
      <c r="L41" s="24">
        <v>10</v>
      </c>
      <c r="M41" s="24">
        <v>10</v>
      </c>
      <c r="N41" s="24">
        <v>10</v>
      </c>
      <c r="O41" s="23">
        <f t="shared" si="5"/>
        <v>100</v>
      </c>
      <c r="P41" s="9">
        <f t="shared" si="6"/>
        <v>5</v>
      </c>
    </row>
    <row r="42" spans="1:16" ht="12" customHeight="1">
      <c r="A42" s="23">
        <f>IF(B42="","",MAX($A$29:A41)+1)</f>
        <v>14</v>
      </c>
      <c r="B42" s="24">
        <v>14</v>
      </c>
      <c r="C42" s="37" t="s">
        <v>38</v>
      </c>
      <c r="D42" s="24"/>
      <c r="E42" s="24">
        <v>10</v>
      </c>
      <c r="F42" s="24">
        <v>10</v>
      </c>
      <c r="G42" s="24">
        <v>10</v>
      </c>
      <c r="H42" s="24">
        <v>10</v>
      </c>
      <c r="I42" s="24">
        <v>10</v>
      </c>
      <c r="J42" s="24">
        <v>10</v>
      </c>
      <c r="K42" s="24">
        <v>10</v>
      </c>
      <c r="L42" s="24">
        <v>10</v>
      </c>
      <c r="M42" s="24">
        <v>10</v>
      </c>
      <c r="N42" s="24">
        <v>10</v>
      </c>
      <c r="O42" s="23">
        <f t="shared" si="5"/>
        <v>100</v>
      </c>
      <c r="P42" s="9">
        <f t="shared" si="6"/>
        <v>5</v>
      </c>
    </row>
    <row r="43" spans="1:16" ht="12" customHeight="1">
      <c r="A43" s="23">
        <f>IF(B43="","",MAX($A$29:A42)+1)</f>
        <v>15</v>
      </c>
      <c r="B43" s="24">
        <v>15</v>
      </c>
      <c r="C43" s="37" t="s">
        <v>38</v>
      </c>
      <c r="D43" s="24"/>
      <c r="E43" s="24">
        <v>10</v>
      </c>
      <c r="F43" s="24">
        <v>10</v>
      </c>
      <c r="G43" s="24">
        <v>10</v>
      </c>
      <c r="H43" s="24">
        <v>10</v>
      </c>
      <c r="I43" s="24">
        <v>10</v>
      </c>
      <c r="J43" s="24">
        <v>10</v>
      </c>
      <c r="K43" s="24">
        <v>10</v>
      </c>
      <c r="L43" s="24">
        <v>10</v>
      </c>
      <c r="M43" s="24">
        <v>10</v>
      </c>
      <c r="N43" s="24">
        <v>10</v>
      </c>
      <c r="O43" s="23">
        <f t="shared" si="5"/>
        <v>100</v>
      </c>
      <c r="P43" s="9">
        <f t="shared" si="6"/>
        <v>5</v>
      </c>
    </row>
    <row r="44" spans="1:16" ht="12" customHeight="1">
      <c r="A44" s="23">
        <f>IF(B44="","",MAX($A$29:A43)+1)</f>
        <v>16</v>
      </c>
      <c r="B44" s="24">
        <v>16</v>
      </c>
      <c r="C44" s="37" t="s">
        <v>38</v>
      </c>
      <c r="D44" s="24"/>
      <c r="E44" s="24">
        <v>5</v>
      </c>
      <c r="F44" s="24">
        <v>5</v>
      </c>
      <c r="G44" s="24">
        <v>5</v>
      </c>
      <c r="H44" s="24">
        <v>5</v>
      </c>
      <c r="I44" s="24">
        <v>5</v>
      </c>
      <c r="J44" s="24">
        <v>5</v>
      </c>
      <c r="K44" s="24">
        <v>5</v>
      </c>
      <c r="L44" s="24">
        <v>5</v>
      </c>
      <c r="M44" s="24">
        <v>5</v>
      </c>
      <c r="N44" s="24">
        <v>5</v>
      </c>
      <c r="O44" s="23">
        <f t="shared" si="5"/>
        <v>50</v>
      </c>
      <c r="P44" s="9">
        <f t="shared" si="6"/>
        <v>2</v>
      </c>
    </row>
    <row r="45" spans="1:16" ht="12" customHeight="1">
      <c r="A45" s="23">
        <f>IF(B45="","",MAX($A$29:A44)+1)</f>
        <v>17</v>
      </c>
      <c r="B45" s="24">
        <v>17</v>
      </c>
      <c r="C45" s="37" t="s">
        <v>38</v>
      </c>
      <c r="D45" s="24"/>
      <c r="E45" s="24">
        <v>5</v>
      </c>
      <c r="F45" s="24">
        <v>5</v>
      </c>
      <c r="G45" s="24">
        <v>5</v>
      </c>
      <c r="H45" s="24">
        <v>5</v>
      </c>
      <c r="I45" s="24">
        <v>5</v>
      </c>
      <c r="J45" s="24">
        <v>5</v>
      </c>
      <c r="K45" s="24">
        <v>5</v>
      </c>
      <c r="L45" s="24">
        <v>5</v>
      </c>
      <c r="M45" s="24">
        <v>5</v>
      </c>
      <c r="N45" s="24">
        <v>5</v>
      </c>
      <c r="O45" s="23">
        <f t="shared" si="5"/>
        <v>50</v>
      </c>
      <c r="P45" s="9">
        <f t="shared" si="6"/>
        <v>2</v>
      </c>
    </row>
    <row r="46" spans="1:16" ht="12" customHeight="1">
      <c r="A46" s="23">
        <f>IF(B46="","",MAX($A$29:A45)+1)</f>
        <v>18</v>
      </c>
      <c r="B46" s="24">
        <v>18</v>
      </c>
      <c r="C46" s="37" t="s">
        <v>38</v>
      </c>
      <c r="D46" s="24"/>
      <c r="E46" s="24">
        <v>5</v>
      </c>
      <c r="F46" s="24">
        <v>5</v>
      </c>
      <c r="G46" s="24">
        <v>5</v>
      </c>
      <c r="H46" s="24">
        <v>5</v>
      </c>
      <c r="I46" s="24">
        <v>5</v>
      </c>
      <c r="J46" s="24">
        <v>5</v>
      </c>
      <c r="K46" s="24">
        <v>5</v>
      </c>
      <c r="L46" s="24">
        <v>5</v>
      </c>
      <c r="M46" s="24">
        <v>5</v>
      </c>
      <c r="N46" s="24">
        <v>5</v>
      </c>
      <c r="O46" s="23">
        <f t="shared" si="5"/>
        <v>50</v>
      </c>
      <c r="P46" s="9">
        <f t="shared" si="6"/>
        <v>2</v>
      </c>
    </row>
    <row r="47" spans="1:16" ht="12" customHeight="1">
      <c r="A47" s="23">
        <f>IF(B47="","",MAX($A$29:A46)+1)</f>
        <v>19</v>
      </c>
      <c r="B47" s="24">
        <v>19</v>
      </c>
      <c r="C47" s="37" t="s">
        <v>38</v>
      </c>
      <c r="D47" s="24"/>
      <c r="E47" s="24">
        <v>5</v>
      </c>
      <c r="F47" s="24">
        <v>5</v>
      </c>
      <c r="G47" s="24">
        <v>5</v>
      </c>
      <c r="H47" s="24">
        <v>5</v>
      </c>
      <c r="I47" s="24">
        <v>5</v>
      </c>
      <c r="J47" s="24">
        <v>5</v>
      </c>
      <c r="K47" s="24">
        <v>5</v>
      </c>
      <c r="L47" s="24">
        <v>5</v>
      </c>
      <c r="M47" s="24">
        <v>5</v>
      </c>
      <c r="N47" s="24">
        <v>5</v>
      </c>
      <c r="O47" s="23">
        <f t="shared" si="5"/>
        <v>50</v>
      </c>
      <c r="P47" s="9">
        <f t="shared" si="6"/>
        <v>2</v>
      </c>
    </row>
    <row r="48" spans="1:16" ht="12" customHeight="1">
      <c r="A48" s="23">
        <f>IF(B48="","",MAX($A$29:A47)+1)</f>
        <v>20</v>
      </c>
      <c r="B48" s="24">
        <v>20</v>
      </c>
      <c r="C48" s="37" t="s">
        <v>38</v>
      </c>
      <c r="D48" s="24"/>
      <c r="E48" s="24">
        <v>5</v>
      </c>
      <c r="F48" s="24">
        <v>5</v>
      </c>
      <c r="G48" s="24">
        <v>5</v>
      </c>
      <c r="H48" s="24">
        <v>5</v>
      </c>
      <c r="I48" s="24">
        <v>5</v>
      </c>
      <c r="J48" s="24">
        <v>5</v>
      </c>
      <c r="K48" s="24">
        <v>5</v>
      </c>
      <c r="L48" s="24">
        <v>5</v>
      </c>
      <c r="M48" s="24">
        <v>5</v>
      </c>
      <c r="N48" s="24">
        <v>5</v>
      </c>
      <c r="O48" s="23">
        <f t="shared" si="5"/>
        <v>50</v>
      </c>
      <c r="P48" s="9">
        <f t="shared" si="6"/>
        <v>2</v>
      </c>
    </row>
    <row r="49" spans="1:16" ht="12" customHeight="1">
      <c r="A49" s="23">
        <f>IF(B49="","",MAX($A$29:A48)+1)</f>
        <v>21</v>
      </c>
      <c r="B49" s="24">
        <v>1</v>
      </c>
      <c r="C49" s="37" t="s">
        <v>38</v>
      </c>
      <c r="D49" s="24"/>
      <c r="E49" s="24">
        <v>10</v>
      </c>
      <c r="F49" s="24">
        <v>10</v>
      </c>
      <c r="G49" s="24">
        <v>10</v>
      </c>
      <c r="H49" s="24">
        <v>10</v>
      </c>
      <c r="I49" s="24">
        <v>10</v>
      </c>
      <c r="J49" s="24">
        <v>10</v>
      </c>
      <c r="K49" s="24">
        <v>10</v>
      </c>
      <c r="L49" s="24">
        <v>10</v>
      </c>
      <c r="M49" s="24">
        <v>10</v>
      </c>
      <c r="N49" s="24">
        <v>10</v>
      </c>
      <c r="O49" s="23">
        <f t="shared" si="5"/>
        <v>100</v>
      </c>
      <c r="P49" s="9">
        <f t="shared" si="6"/>
        <v>5</v>
      </c>
    </row>
    <row r="50" spans="1:16" ht="12" customHeight="1">
      <c r="A50" s="23">
        <f>IF(B50="","",MAX($A$29:A49)+1)</f>
        <v>22</v>
      </c>
      <c r="B50" s="24">
        <v>2</v>
      </c>
      <c r="C50" s="37" t="s">
        <v>38</v>
      </c>
      <c r="D50" s="24"/>
      <c r="E50" s="24">
        <v>10</v>
      </c>
      <c r="F50" s="24">
        <v>10</v>
      </c>
      <c r="G50" s="24">
        <v>10</v>
      </c>
      <c r="H50" s="24">
        <v>10</v>
      </c>
      <c r="I50" s="24">
        <v>10</v>
      </c>
      <c r="J50" s="24">
        <v>10</v>
      </c>
      <c r="K50" s="24">
        <v>10</v>
      </c>
      <c r="L50" s="24">
        <v>10</v>
      </c>
      <c r="M50" s="24">
        <v>10</v>
      </c>
      <c r="N50" s="24">
        <v>10</v>
      </c>
      <c r="O50" s="23">
        <f t="shared" si="5"/>
        <v>100</v>
      </c>
      <c r="P50" s="9">
        <f t="shared" si="6"/>
        <v>5</v>
      </c>
    </row>
    <row r="51" spans="1:16" ht="12" customHeight="1">
      <c r="A51" s="23">
        <f>IF(B51="","",MAX($A$29:A50)+1)</f>
        <v>23</v>
      </c>
      <c r="B51" s="24">
        <v>3</v>
      </c>
      <c r="C51" s="37" t="s">
        <v>38</v>
      </c>
      <c r="D51" s="24"/>
      <c r="E51" s="24">
        <v>10</v>
      </c>
      <c r="F51" s="24">
        <v>10</v>
      </c>
      <c r="G51" s="24">
        <v>10</v>
      </c>
      <c r="H51" s="24">
        <v>10</v>
      </c>
      <c r="I51" s="24">
        <v>10</v>
      </c>
      <c r="J51" s="24">
        <v>10</v>
      </c>
      <c r="K51" s="24">
        <v>10</v>
      </c>
      <c r="L51" s="24">
        <v>10</v>
      </c>
      <c r="M51" s="24">
        <v>10</v>
      </c>
      <c r="N51" s="24">
        <v>10</v>
      </c>
      <c r="O51" s="23">
        <f t="shared" si="5"/>
        <v>100</v>
      </c>
      <c r="P51" s="9">
        <f t="shared" si="6"/>
        <v>5</v>
      </c>
    </row>
    <row r="52" spans="1:16" ht="12" customHeight="1">
      <c r="A52" s="23">
        <f>IF(B52="","",MAX($A$29:A51)+1)</f>
        <v>24</v>
      </c>
      <c r="B52" s="24">
        <v>4</v>
      </c>
      <c r="C52" s="37" t="s">
        <v>38</v>
      </c>
      <c r="D52" s="24"/>
      <c r="E52" s="24">
        <v>10</v>
      </c>
      <c r="F52" s="24">
        <v>10</v>
      </c>
      <c r="G52" s="24">
        <v>10</v>
      </c>
      <c r="H52" s="24">
        <v>10</v>
      </c>
      <c r="I52" s="24">
        <v>10</v>
      </c>
      <c r="J52" s="24">
        <v>10</v>
      </c>
      <c r="K52" s="24">
        <v>10</v>
      </c>
      <c r="L52" s="24">
        <v>10</v>
      </c>
      <c r="M52" s="24">
        <v>10</v>
      </c>
      <c r="N52" s="24">
        <v>10</v>
      </c>
      <c r="O52" s="23">
        <f t="shared" si="5"/>
        <v>100</v>
      </c>
      <c r="P52" s="9">
        <f t="shared" si="6"/>
        <v>5</v>
      </c>
    </row>
    <row r="53" spans="1:16" ht="12" customHeight="1">
      <c r="A53" s="23">
        <f>IF(B53="","",MAX($A$29:A52)+1)</f>
        <v>25</v>
      </c>
      <c r="B53" s="24">
        <v>5</v>
      </c>
      <c r="C53" s="37" t="s">
        <v>38</v>
      </c>
      <c r="D53" s="24"/>
      <c r="E53" s="24">
        <v>10</v>
      </c>
      <c r="F53" s="24">
        <v>10</v>
      </c>
      <c r="G53" s="24">
        <v>10</v>
      </c>
      <c r="H53" s="24">
        <v>10</v>
      </c>
      <c r="I53" s="24">
        <v>10</v>
      </c>
      <c r="J53" s="24">
        <v>10</v>
      </c>
      <c r="K53" s="24">
        <v>10</v>
      </c>
      <c r="L53" s="24">
        <v>10</v>
      </c>
      <c r="M53" s="24">
        <v>10</v>
      </c>
      <c r="N53" s="24">
        <v>10</v>
      </c>
      <c r="O53" s="23">
        <f t="shared" si="5"/>
        <v>100</v>
      </c>
      <c r="P53" s="9">
        <f t="shared" si="6"/>
        <v>5</v>
      </c>
    </row>
    <row r="54" spans="1:16" ht="12" customHeight="1">
      <c r="A54" s="23">
        <f>IF(B54="","",MAX($A$29:A53)+1)</f>
        <v>26</v>
      </c>
      <c r="B54" s="24">
        <v>2</v>
      </c>
      <c r="C54" s="37"/>
      <c r="D54" s="24"/>
      <c r="E54" s="24">
        <v>10</v>
      </c>
      <c r="F54" s="24">
        <v>10</v>
      </c>
      <c r="G54" s="24">
        <v>10</v>
      </c>
      <c r="H54" s="24">
        <v>10</v>
      </c>
      <c r="I54" s="24">
        <v>10</v>
      </c>
      <c r="J54" s="24">
        <v>10</v>
      </c>
      <c r="K54" s="24">
        <v>10</v>
      </c>
      <c r="L54" s="24">
        <v>10</v>
      </c>
      <c r="M54" s="24">
        <v>10</v>
      </c>
      <c r="N54" s="24">
        <v>10</v>
      </c>
      <c r="O54" s="23">
        <f t="shared" si="5"/>
        <v>100</v>
      </c>
      <c r="P54" s="9">
        <f t="shared" si="6"/>
        <v>5</v>
      </c>
    </row>
    <row r="55" spans="1:16" ht="12" customHeight="1">
      <c r="A55" s="23">
        <f>IF(B55="","",MAX($A$29:A54)+1)</f>
        <v>27</v>
      </c>
      <c r="B55" s="24">
        <v>1</v>
      </c>
      <c r="C55" s="37"/>
      <c r="D55" s="24"/>
      <c r="E55" s="24">
        <v>10</v>
      </c>
      <c r="F55" s="24">
        <v>10</v>
      </c>
      <c r="G55" s="24">
        <v>10</v>
      </c>
      <c r="H55" s="24">
        <v>10</v>
      </c>
      <c r="I55" s="24">
        <v>10</v>
      </c>
      <c r="J55" s="24">
        <v>10</v>
      </c>
      <c r="K55" s="24">
        <v>10</v>
      </c>
      <c r="L55" s="24">
        <v>10</v>
      </c>
      <c r="M55" s="24">
        <v>10</v>
      </c>
      <c r="N55" s="24">
        <v>10</v>
      </c>
      <c r="O55" s="23">
        <f t="shared" si="5"/>
        <v>100</v>
      </c>
      <c r="P55" s="9">
        <f t="shared" si="6"/>
        <v>5</v>
      </c>
    </row>
    <row r="56" spans="1:16" ht="12" customHeight="1">
      <c r="A56" s="23">
        <f>IF(B56="","",MAX($A$29:A55)+1)</f>
        <v>28</v>
      </c>
      <c r="B56" s="24">
        <v>1</v>
      </c>
      <c r="C56" s="37"/>
      <c r="D56" s="24"/>
      <c r="E56" s="24">
        <v>2</v>
      </c>
      <c r="F56" s="24">
        <v>5</v>
      </c>
      <c r="G56" s="24">
        <v>5</v>
      </c>
      <c r="H56" s="24">
        <v>5</v>
      </c>
      <c r="I56" s="24">
        <v>5</v>
      </c>
      <c r="J56" s="24">
        <v>5</v>
      </c>
      <c r="K56" s="24">
        <v>5</v>
      </c>
      <c r="L56" s="24">
        <v>5</v>
      </c>
      <c r="M56" s="24">
        <v>5</v>
      </c>
      <c r="N56" s="24">
        <v>5</v>
      </c>
      <c r="O56" s="23">
        <f t="shared" si="5"/>
        <v>47</v>
      </c>
      <c r="P56" s="9">
        <f t="shared" si="6"/>
        <v>1</v>
      </c>
    </row>
    <row r="57" spans="1:16" ht="12" customHeight="1">
      <c r="A57" s="23">
        <f>IF(B57="","",MAX($A$29:A56)+1)</f>
        <v>29</v>
      </c>
      <c r="B57" s="24">
        <v>1</v>
      </c>
      <c r="C57" s="37"/>
      <c r="D57" s="24"/>
      <c r="E57" s="24">
        <v>2</v>
      </c>
      <c r="F57" s="24">
        <v>5</v>
      </c>
      <c r="G57" s="24">
        <v>5</v>
      </c>
      <c r="H57" s="24">
        <v>5</v>
      </c>
      <c r="I57" s="24">
        <v>5</v>
      </c>
      <c r="J57" s="24">
        <v>5</v>
      </c>
      <c r="K57" s="24">
        <v>5</v>
      </c>
      <c r="L57" s="24">
        <v>5</v>
      </c>
      <c r="M57" s="24">
        <v>5</v>
      </c>
      <c r="N57" s="24">
        <v>5</v>
      </c>
      <c r="O57" s="23">
        <f t="shared" si="5"/>
        <v>47</v>
      </c>
      <c r="P57" s="9">
        <f t="shared" si="6"/>
        <v>1</v>
      </c>
    </row>
    <row r="58" spans="1:16" ht="12" customHeight="1">
      <c r="A58" s="23">
        <f>IF(B58="","",MAX($A$29:A57)+1)</f>
        <v>30</v>
      </c>
      <c r="B58" s="24">
        <v>4</v>
      </c>
      <c r="C58" s="37" t="s">
        <v>38</v>
      </c>
      <c r="D58" s="24"/>
      <c r="E58" s="24">
        <v>2</v>
      </c>
      <c r="F58" s="24">
        <v>5</v>
      </c>
      <c r="G58" s="24">
        <v>5</v>
      </c>
      <c r="H58" s="24">
        <v>5</v>
      </c>
      <c r="I58" s="24">
        <v>5</v>
      </c>
      <c r="J58" s="24">
        <v>5</v>
      </c>
      <c r="K58" s="24">
        <v>5</v>
      </c>
      <c r="L58" s="24">
        <v>5</v>
      </c>
      <c r="M58" s="24">
        <v>5</v>
      </c>
      <c r="N58" s="24">
        <v>5</v>
      </c>
      <c r="O58" s="23">
        <f t="shared" si="5"/>
        <v>47</v>
      </c>
      <c r="P58" s="9">
        <f t="shared" si="6"/>
        <v>1</v>
      </c>
    </row>
    <row r="59" spans="1:16" ht="12" customHeight="1">
      <c r="A59" s="23">
        <f>IF(B59="","",MAX($A$29:A58)+1)</f>
        <v>31</v>
      </c>
      <c r="B59" s="24">
        <v>5</v>
      </c>
      <c r="C59" s="37" t="s">
        <v>38</v>
      </c>
      <c r="D59" s="24"/>
      <c r="E59" s="24">
        <v>5</v>
      </c>
      <c r="F59" s="24">
        <v>5</v>
      </c>
      <c r="G59" s="24">
        <v>5</v>
      </c>
      <c r="H59" s="24">
        <v>5</v>
      </c>
      <c r="I59" s="24">
        <v>5</v>
      </c>
      <c r="J59" s="24">
        <v>5</v>
      </c>
      <c r="K59" s="24">
        <v>5</v>
      </c>
      <c r="L59" s="24">
        <v>5</v>
      </c>
      <c r="M59" s="24">
        <v>5</v>
      </c>
      <c r="N59" s="24">
        <v>5</v>
      </c>
      <c r="O59" s="23">
        <f t="shared" si="5"/>
        <v>50</v>
      </c>
      <c r="P59" s="9">
        <f t="shared" si="6"/>
        <v>2</v>
      </c>
    </row>
    <row r="60" spans="1:16" ht="12" customHeight="1">
      <c r="A60" s="23">
        <f>IF(B60="","",MAX($A$29:A59)+1)</f>
        <v>32</v>
      </c>
      <c r="B60" s="24">
        <v>6</v>
      </c>
      <c r="C60" s="37" t="s">
        <v>38</v>
      </c>
      <c r="D60" s="24"/>
      <c r="E60" s="24">
        <v>2</v>
      </c>
      <c r="F60" s="24">
        <v>5</v>
      </c>
      <c r="G60" s="24">
        <v>5</v>
      </c>
      <c r="H60" s="24">
        <v>5</v>
      </c>
      <c r="I60" s="24">
        <v>5</v>
      </c>
      <c r="J60" s="24">
        <v>5</v>
      </c>
      <c r="K60" s="24">
        <v>5</v>
      </c>
      <c r="L60" s="24">
        <v>5</v>
      </c>
      <c r="M60" s="24">
        <v>5</v>
      </c>
      <c r="N60" s="24">
        <v>5</v>
      </c>
      <c r="O60" s="23">
        <f t="shared" si="5"/>
        <v>47</v>
      </c>
      <c r="P60" s="9">
        <f t="shared" si="6"/>
        <v>1</v>
      </c>
    </row>
    <row r="61" spans="1:16" ht="12" customHeight="1">
      <c r="A61" s="23">
        <f>IF(B61="","",MAX($A$29:A60)+1)</f>
        <v>33</v>
      </c>
      <c r="B61" s="24">
        <v>1</v>
      </c>
      <c r="C61" s="37" t="s">
        <v>38</v>
      </c>
      <c r="D61" s="24"/>
      <c r="E61" s="24">
        <v>2</v>
      </c>
      <c r="F61" s="24">
        <v>10</v>
      </c>
      <c r="G61" s="24">
        <v>10</v>
      </c>
      <c r="H61" s="24">
        <v>10</v>
      </c>
      <c r="I61" s="24">
        <v>10</v>
      </c>
      <c r="J61" s="24">
        <v>10</v>
      </c>
      <c r="K61" s="24">
        <v>10</v>
      </c>
      <c r="L61" s="24">
        <v>10</v>
      </c>
      <c r="M61" s="24">
        <v>10</v>
      </c>
      <c r="N61" s="24">
        <v>10</v>
      </c>
      <c r="O61" s="23">
        <f t="shared" si="5"/>
        <v>92</v>
      </c>
      <c r="P61" s="9">
        <f t="shared" si="6"/>
        <v>5</v>
      </c>
    </row>
    <row r="62" spans="1:16" ht="12" customHeight="1">
      <c r="A62" s="23">
        <f>IF(B62="","",MAX($A$29:A61)+1)</f>
        <v>34</v>
      </c>
      <c r="B62" s="24">
        <v>2</v>
      </c>
      <c r="C62" s="37" t="s">
        <v>38</v>
      </c>
      <c r="D62" s="24"/>
      <c r="E62" s="24">
        <v>2</v>
      </c>
      <c r="F62" s="24">
        <v>10</v>
      </c>
      <c r="G62" s="24">
        <v>10</v>
      </c>
      <c r="H62" s="24">
        <v>10</v>
      </c>
      <c r="I62" s="24">
        <v>10</v>
      </c>
      <c r="J62" s="24">
        <v>10</v>
      </c>
      <c r="K62" s="24">
        <v>10</v>
      </c>
      <c r="L62" s="24">
        <v>10</v>
      </c>
      <c r="M62" s="24">
        <v>10</v>
      </c>
      <c r="N62" s="24">
        <v>10</v>
      </c>
      <c r="O62" s="23">
        <f t="shared" si="5"/>
        <v>92</v>
      </c>
      <c r="P62" s="9">
        <f t="shared" si="6"/>
        <v>5</v>
      </c>
    </row>
    <row r="63" spans="1:16" ht="12" customHeight="1">
      <c r="A63" s="23">
        <f>IF(B63="","",MAX($A$29:A62)+1)</f>
        <v>35</v>
      </c>
      <c r="B63" s="24">
        <v>3</v>
      </c>
      <c r="C63" s="37" t="s">
        <v>38</v>
      </c>
      <c r="D63" s="24"/>
      <c r="E63" s="24">
        <v>2</v>
      </c>
      <c r="F63" s="24">
        <v>10</v>
      </c>
      <c r="G63" s="24">
        <v>10</v>
      </c>
      <c r="H63" s="24">
        <v>10</v>
      </c>
      <c r="I63" s="24">
        <v>10</v>
      </c>
      <c r="J63" s="24">
        <v>10</v>
      </c>
      <c r="K63" s="24">
        <v>10</v>
      </c>
      <c r="L63" s="24">
        <v>10</v>
      </c>
      <c r="M63" s="24">
        <v>10</v>
      </c>
      <c r="N63" s="24">
        <v>10</v>
      </c>
      <c r="O63" s="23">
        <f t="shared" si="5"/>
        <v>92</v>
      </c>
      <c r="P63" s="9">
        <f t="shared" si="6"/>
        <v>5</v>
      </c>
    </row>
    <row r="64" spans="1:16" ht="12" customHeight="1">
      <c r="A64" s="23">
        <f>IF(B64="","",MAX($A$29:A63)+1)</f>
        <v>36</v>
      </c>
      <c r="B64" s="24">
        <v>4</v>
      </c>
      <c r="C64" s="37" t="s">
        <v>38</v>
      </c>
      <c r="D64" s="24"/>
      <c r="E64" s="24">
        <v>2</v>
      </c>
      <c r="F64" s="24">
        <v>10</v>
      </c>
      <c r="G64" s="24">
        <v>10</v>
      </c>
      <c r="H64" s="24">
        <v>10</v>
      </c>
      <c r="I64" s="24">
        <v>10</v>
      </c>
      <c r="J64" s="24">
        <v>10</v>
      </c>
      <c r="K64" s="24">
        <v>10</v>
      </c>
      <c r="L64" s="24">
        <v>10</v>
      </c>
      <c r="M64" s="24">
        <v>10</v>
      </c>
      <c r="N64" s="24">
        <v>10</v>
      </c>
      <c r="O64" s="23">
        <f t="shared" si="5"/>
        <v>92</v>
      </c>
      <c r="P64" s="9">
        <f t="shared" si="6"/>
        <v>5</v>
      </c>
    </row>
    <row r="65" spans="1:16" ht="12" customHeight="1">
      <c r="A65" s="23">
        <f>IF(B65="","",MAX($A$29:A64)+1)</f>
        <v>37</v>
      </c>
      <c r="B65" s="24">
        <v>5</v>
      </c>
      <c r="C65" s="37" t="s">
        <v>38</v>
      </c>
      <c r="D65" s="24"/>
      <c r="E65" s="24">
        <v>2</v>
      </c>
      <c r="F65" s="24">
        <v>10</v>
      </c>
      <c r="G65" s="24">
        <v>10</v>
      </c>
      <c r="H65" s="24">
        <v>10</v>
      </c>
      <c r="I65" s="24">
        <v>10</v>
      </c>
      <c r="J65" s="24">
        <v>10</v>
      </c>
      <c r="K65" s="24">
        <v>10</v>
      </c>
      <c r="L65" s="24">
        <v>10</v>
      </c>
      <c r="M65" s="24">
        <v>10</v>
      </c>
      <c r="N65" s="24">
        <v>10</v>
      </c>
      <c r="O65" s="23">
        <f t="shared" si="5"/>
        <v>92</v>
      </c>
      <c r="P65" s="9">
        <f t="shared" si="6"/>
        <v>5</v>
      </c>
    </row>
    <row r="66" spans="1:16" ht="12" customHeight="1">
      <c r="A66" s="23">
        <f>IF(B66="","",MAX($A$29:A65)+1)</f>
        <v>38</v>
      </c>
      <c r="B66" s="24">
        <v>1</v>
      </c>
      <c r="C66" s="37"/>
      <c r="D66" s="24"/>
      <c r="E66" s="24">
        <v>2</v>
      </c>
      <c r="F66" s="24">
        <v>10</v>
      </c>
      <c r="G66" s="24">
        <v>10</v>
      </c>
      <c r="H66" s="24">
        <v>10</v>
      </c>
      <c r="I66" s="24">
        <v>10</v>
      </c>
      <c r="J66" s="24">
        <v>10</v>
      </c>
      <c r="K66" s="24">
        <v>10</v>
      </c>
      <c r="L66" s="24">
        <v>10</v>
      </c>
      <c r="M66" s="24">
        <v>10</v>
      </c>
      <c r="N66" s="24">
        <v>10</v>
      </c>
      <c r="O66" s="23">
        <f t="shared" si="5"/>
        <v>92</v>
      </c>
      <c r="P66" s="9">
        <f t="shared" si="6"/>
        <v>5</v>
      </c>
    </row>
    <row r="67" spans="1:16" ht="12" customHeight="1">
      <c r="A67" s="23">
        <f>IF(B67="","",MAX($A$29:A66)+1)</f>
        <v>39</v>
      </c>
      <c r="B67" s="24">
        <v>1</v>
      </c>
      <c r="C67" s="37"/>
      <c r="D67" s="24"/>
      <c r="E67" s="24">
        <v>5</v>
      </c>
      <c r="F67" s="24">
        <v>5</v>
      </c>
      <c r="G67" s="24">
        <v>5</v>
      </c>
      <c r="H67" s="24">
        <v>5</v>
      </c>
      <c r="I67" s="24">
        <v>5</v>
      </c>
      <c r="J67" s="24">
        <v>5</v>
      </c>
      <c r="K67" s="24">
        <v>5</v>
      </c>
      <c r="L67" s="24">
        <v>5</v>
      </c>
      <c r="M67" s="24">
        <v>5</v>
      </c>
      <c r="N67" s="24">
        <v>5</v>
      </c>
      <c r="O67" s="23">
        <f t="shared" si="5"/>
        <v>50</v>
      </c>
      <c r="P67" s="9">
        <f t="shared" si="6"/>
        <v>2</v>
      </c>
    </row>
    <row r="68" spans="1:16" ht="12" customHeight="1">
      <c r="A68" s="23">
        <f>IF(B68="","",MAX($A$29:A67)+1)</f>
        <v>40</v>
      </c>
      <c r="B68" s="24">
        <v>1</v>
      </c>
      <c r="C68" s="37"/>
      <c r="D68" s="24"/>
      <c r="E68" s="24">
        <v>5</v>
      </c>
      <c r="F68" s="24">
        <v>5</v>
      </c>
      <c r="G68" s="24">
        <v>5</v>
      </c>
      <c r="H68" s="24">
        <v>5</v>
      </c>
      <c r="I68" s="24">
        <v>5</v>
      </c>
      <c r="J68" s="24">
        <v>5</v>
      </c>
      <c r="K68" s="24">
        <v>5</v>
      </c>
      <c r="L68" s="24">
        <v>5</v>
      </c>
      <c r="M68" s="24">
        <v>5</v>
      </c>
      <c r="N68" s="24">
        <v>5</v>
      </c>
      <c r="O68" s="23">
        <f t="shared" si="5"/>
        <v>50</v>
      </c>
      <c r="P68" s="9">
        <f t="shared" si="6"/>
        <v>2</v>
      </c>
    </row>
    <row r="69" spans="1:16" ht="12" customHeight="1">
      <c r="A69" s="23">
        <f>IF(B69="","",MAX($A$29:A68)+1)</f>
        <v>41</v>
      </c>
      <c r="B69" s="24">
        <v>1</v>
      </c>
      <c r="C69" s="37"/>
      <c r="D69" s="24"/>
      <c r="E69" s="24">
        <v>5</v>
      </c>
      <c r="F69" s="24">
        <v>5</v>
      </c>
      <c r="G69" s="24">
        <v>5</v>
      </c>
      <c r="H69" s="24">
        <v>5</v>
      </c>
      <c r="I69" s="24">
        <v>5</v>
      </c>
      <c r="J69" s="24">
        <v>5</v>
      </c>
      <c r="K69" s="24">
        <v>5</v>
      </c>
      <c r="L69" s="24">
        <v>5</v>
      </c>
      <c r="M69" s="24">
        <v>5</v>
      </c>
      <c r="N69" s="24">
        <v>5</v>
      </c>
      <c r="O69" s="23">
        <f t="shared" si="5"/>
        <v>50</v>
      </c>
      <c r="P69" s="9">
        <f t="shared" si="6"/>
        <v>2</v>
      </c>
    </row>
    <row r="70" spans="1:16">
      <c r="C70" s="38"/>
    </row>
    <row r="72" spans="1:16" ht="12" customHeight="1">
      <c r="A72" s="34"/>
      <c r="B72" s="34"/>
      <c r="C72" s="34"/>
      <c r="D72" s="11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35"/>
    </row>
    <row r="73" spans="1:16">
      <c r="A73" s="34"/>
      <c r="B73" s="34"/>
      <c r="C73" s="34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34"/>
    </row>
    <row r="81" ht="15" customHeight="1"/>
  </sheetData>
  <mergeCells count="46">
    <mergeCell ref="A20:D20"/>
    <mergeCell ref="A21:D21"/>
    <mergeCell ref="A22:D22"/>
    <mergeCell ref="A23:D23"/>
    <mergeCell ref="A14:C14"/>
    <mergeCell ref="M10:N10"/>
    <mergeCell ref="A15:O16"/>
    <mergeCell ref="A17:O17"/>
    <mergeCell ref="A19:D19"/>
    <mergeCell ref="J8:K8"/>
    <mergeCell ref="J9:K9"/>
    <mergeCell ref="N12:O12"/>
    <mergeCell ref="J10:K10"/>
    <mergeCell ref="C11:F11"/>
    <mergeCell ref="C12:F12"/>
    <mergeCell ref="A1:O1"/>
    <mergeCell ref="H3:I3"/>
    <mergeCell ref="H4:I4"/>
    <mergeCell ref="H5:I5"/>
    <mergeCell ref="J5:O5"/>
    <mergeCell ref="J3:O3"/>
    <mergeCell ref="J4:O4"/>
    <mergeCell ref="A2:D2"/>
    <mergeCell ref="A3:D3"/>
    <mergeCell ref="A4:D4"/>
    <mergeCell ref="A5:D5"/>
    <mergeCell ref="E2:O2"/>
    <mergeCell ref="E3:G3"/>
    <mergeCell ref="E4:G4"/>
    <mergeCell ref="E5:G5"/>
    <mergeCell ref="A27:O27"/>
    <mergeCell ref="A24:D24"/>
    <mergeCell ref="A25:D25"/>
    <mergeCell ref="A26:D26"/>
    <mergeCell ref="C7:G7"/>
    <mergeCell ref="O19:O20"/>
    <mergeCell ref="C8:F8"/>
    <mergeCell ref="C9:F9"/>
    <mergeCell ref="C10:F10"/>
    <mergeCell ref="M7:N7"/>
    <mergeCell ref="M8:N8"/>
    <mergeCell ref="M9:N9"/>
    <mergeCell ref="J7:K7"/>
    <mergeCell ref="J11:M11"/>
    <mergeCell ref="J12:M12"/>
    <mergeCell ref="N11:O11"/>
  </mergeCells>
  <conditionalFormatting sqref="O21">
    <cfRule type="expression" dxfId="10" priority="16">
      <formula>$O$21=100</formula>
    </cfRule>
  </conditionalFormatting>
  <conditionalFormatting sqref="A29:O69">
    <cfRule type="expression" dxfId="9" priority="8">
      <formula>$B29=""</formula>
    </cfRule>
  </conditionalFormatting>
  <conditionalFormatting sqref="B30:D69">
    <cfRule type="expression" dxfId="8" priority="10">
      <formula>$B30=""</formula>
    </cfRule>
  </conditionalFormatting>
  <conditionalFormatting sqref="E29:O69">
    <cfRule type="expression" dxfId="7" priority="9">
      <formula>E29&lt;E$21*0.5</formula>
    </cfRule>
  </conditionalFormatting>
  <conditionalFormatting sqref="E29:O69">
    <cfRule type="expression" dxfId="6" priority="11">
      <formula>E29&lt;E$21*0.7</formula>
    </cfRule>
  </conditionalFormatting>
  <conditionalFormatting sqref="E29:O69">
    <cfRule type="expression" dxfId="5" priority="5">
      <formula>$D29="G"</formula>
    </cfRule>
  </conditionalFormatting>
  <conditionalFormatting sqref="E29:O69">
    <cfRule type="expression" dxfId="4" priority="2">
      <formula>$D29="K"</formula>
    </cfRule>
  </conditionalFormatting>
  <conditionalFormatting sqref="A29:A69">
    <cfRule type="expression" dxfId="3" priority="4">
      <formula>$B29=""</formula>
    </cfRule>
  </conditionalFormatting>
  <conditionalFormatting sqref="O29:O69">
    <cfRule type="expression" dxfId="2" priority="3">
      <formula>$B29=""</formula>
    </cfRule>
  </conditionalFormatting>
  <conditionalFormatting sqref="E29:O69">
    <cfRule type="expression" dxfId="1" priority="6">
      <formula>E29&gt;=E$21*0.7</formula>
    </cfRule>
  </conditionalFormatting>
  <conditionalFormatting sqref="A29:O69">
    <cfRule type="expression" dxfId="0" priority="1">
      <formula>$B29&gt;0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YAPILACAKLAR</vt:lpstr>
      <vt:lpstr>KLASİK SINAV</vt:lpstr>
      <vt:lpstr>'KLASİK SINAV'!Yazdırma_Alanı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YASEMİN KURİ</cp:lastModifiedBy>
  <cp:lastPrinted>2023-10-16T17:42:01Z</cp:lastPrinted>
  <dcterms:created xsi:type="dcterms:W3CDTF">2015-12-10T13:41:24Z</dcterms:created>
  <dcterms:modified xsi:type="dcterms:W3CDTF">2024-02-07T07:30:28Z</dcterms:modified>
</cp:coreProperties>
</file>